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iasmotsoaledilocalmuni376-my.sharepoint.com/personal/mmaepa_emlm_gov_za/Documents/Desktop/"/>
    </mc:Choice>
  </mc:AlternateContent>
  <xr:revisionPtr revIDLastSave="0" documentId="8_{A9CD9C62-5FFF-4BAB-85C4-4F984A47D9C7}" xr6:coauthVersionLast="47" xr6:coauthVersionMax="47" xr10:uidLastSave="{00000000-0000-0000-0000-000000000000}"/>
  <bookViews>
    <workbookView xWindow="-108" yWindow="-108" windowWidth="23256" windowHeight="12456" tabRatio="635" firstSheet="1" activeTab="7" xr2:uid="{00000000-000D-0000-FFFF-FFFF00000000}"/>
  </bookViews>
  <sheets>
    <sheet name="Cover" sheetId="5" r:id="rId1"/>
    <sheet name="Property Rates" sheetId="17" r:id="rId2"/>
    <sheet name="Electricity" sheetId="13" r:id="rId3"/>
    <sheet name="Refuse" sheetId="6" r:id="rId4"/>
    <sheet name="Municipal Property" sheetId="14" r:id="rId5"/>
    <sheet name="Outdoor and hoarding" sheetId="8" r:id="rId6"/>
    <sheet name="Business" sheetId="7" r:id="rId7"/>
    <sheet name="Sundry tariff" sheetId="3" r:id="rId8"/>
    <sheet name="Public Safety " sheetId="12" r:id="rId9"/>
    <sheet name="Planning" sheetId="11" r:id="rId10"/>
  </sheets>
  <definedNames>
    <definedName name="_xlnm.Print_Area" localSheetId="0">Cover!$A$1:$E$19</definedName>
    <definedName name="_xlnm.Print_Area" localSheetId="2">Electricity!$A$1:$I$125</definedName>
    <definedName name="_xlnm.Print_Area" localSheetId="5">'Outdoor and hoarding'!$A$1:$J$110</definedName>
    <definedName name="_xlnm.Print_Area" localSheetId="1">'Property Rates'!$A$1:$K$22</definedName>
    <definedName name="_xlnm.Print_Area" localSheetId="3">Refuse!$A$1:$I$45</definedName>
    <definedName name="_xlnm.Print_Area" localSheetId="7">'Sundry tariff'!$A$1:$J$167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17" l="1"/>
  <c r="G16" i="17" s="1"/>
  <c r="I16" i="17" s="1"/>
  <c r="E15" i="17"/>
  <c r="G15" i="17" s="1"/>
  <c r="I15" i="17" s="1"/>
  <c r="G11" i="17"/>
  <c r="I11" i="17" s="1"/>
  <c r="E10" i="17"/>
  <c r="G10" i="17" s="1"/>
  <c r="I10" i="17" s="1"/>
  <c r="E9" i="17"/>
  <c r="G9" i="17" s="1"/>
  <c r="I9" i="17" s="1"/>
  <c r="E8" i="17"/>
  <c r="G8" i="17" s="1"/>
  <c r="I8" i="17" s="1"/>
  <c r="E7" i="17"/>
  <c r="G7" i="17" s="1"/>
  <c r="I7" i="17" s="1"/>
  <c r="E6" i="17"/>
  <c r="G6" i="17" s="1"/>
  <c r="I6" i="17" s="1"/>
  <c r="E5" i="17"/>
  <c r="G5" i="17" s="1"/>
  <c r="I5" i="17" s="1"/>
  <c r="E4" i="17"/>
  <c r="G4" i="17" s="1"/>
  <c r="I4" i="17" s="1"/>
  <c r="F45" i="6" l="1"/>
  <c r="H45" i="6" s="1"/>
  <c r="H44" i="6"/>
  <c r="F44" i="6"/>
  <c r="E55" i="8" l="1"/>
  <c r="E42" i="3"/>
  <c r="E72" i="3"/>
  <c r="E70" i="3"/>
  <c r="E51" i="3"/>
  <c r="E55" i="3"/>
  <c r="H65" i="3"/>
  <c r="H64" i="3"/>
  <c r="F65" i="3"/>
  <c r="F64" i="3"/>
  <c r="D65" i="3"/>
  <c r="D64" i="3"/>
  <c r="E48" i="3"/>
  <c r="E36" i="3"/>
  <c r="E35" i="3"/>
  <c r="J125" i="13"/>
  <c r="D124" i="13"/>
  <c r="F124" i="13" s="1"/>
  <c r="H124" i="13" s="1"/>
  <c r="J124" i="13" s="1"/>
  <c r="D123" i="13"/>
  <c r="F123" i="13" s="1"/>
  <c r="H123" i="13" s="1"/>
  <c r="J123" i="13" s="1"/>
  <c r="D122" i="13"/>
  <c r="F122" i="13" s="1"/>
  <c r="H122" i="13" s="1"/>
  <c r="J122" i="13" s="1"/>
  <c r="D121" i="13"/>
  <c r="F121" i="13" s="1"/>
  <c r="H121" i="13" s="1"/>
  <c r="J121" i="13" s="1"/>
  <c r="D120" i="13"/>
  <c r="F120" i="13" s="1"/>
  <c r="H120" i="13" s="1"/>
  <c r="J120" i="13" s="1"/>
  <c r="D119" i="13"/>
  <c r="F119" i="13" s="1"/>
  <c r="H119" i="13" s="1"/>
  <c r="J119" i="13" s="1"/>
  <c r="D118" i="13"/>
  <c r="F118" i="13" s="1"/>
  <c r="H118" i="13" s="1"/>
  <c r="J118" i="13" s="1"/>
  <c r="D117" i="13"/>
  <c r="F117" i="13" s="1"/>
  <c r="H117" i="13" s="1"/>
  <c r="J117" i="13" s="1"/>
  <c r="D116" i="13"/>
  <c r="F116" i="13" s="1"/>
  <c r="H116" i="13" s="1"/>
  <c r="J110" i="13"/>
  <c r="F109" i="13"/>
  <c r="H109" i="13" s="1"/>
  <c r="J109" i="13" s="1"/>
  <c r="F108" i="13"/>
  <c r="H108" i="13" s="1"/>
  <c r="J108" i="13" s="1"/>
  <c r="F107" i="13"/>
  <c r="H107" i="13" s="1"/>
  <c r="J107" i="13" s="1"/>
  <c r="F106" i="13"/>
  <c r="H106" i="13" s="1"/>
  <c r="J103" i="13"/>
  <c r="F102" i="13"/>
  <c r="H102" i="13" s="1"/>
  <c r="J102" i="13" s="1"/>
  <c r="F101" i="13"/>
  <c r="H101" i="13" s="1"/>
  <c r="J101" i="13" s="1"/>
  <c r="D100" i="13"/>
  <c r="F100" i="13" s="1"/>
  <c r="H100" i="13" s="1"/>
  <c r="J99" i="13"/>
  <c r="D94" i="13"/>
  <c r="F94" i="13" s="1"/>
  <c r="H94" i="13" s="1"/>
  <c r="J94" i="13" s="1"/>
  <c r="D93" i="13"/>
  <c r="F93" i="13" s="1"/>
  <c r="H93" i="13" s="1"/>
  <c r="J91" i="13"/>
  <c r="D90" i="13"/>
  <c r="F90" i="13" s="1"/>
  <c r="H90" i="13" s="1"/>
  <c r="J90" i="13" s="1"/>
  <c r="D89" i="13"/>
  <c r="F89" i="13" s="1"/>
  <c r="H89" i="13" s="1"/>
  <c r="J89" i="13" s="1"/>
  <c r="D88" i="13"/>
  <c r="F88" i="13" s="1"/>
  <c r="H88" i="13" s="1"/>
  <c r="D85" i="13"/>
  <c r="F85" i="13" s="1"/>
  <c r="H85" i="13" s="1"/>
  <c r="J85" i="13" s="1"/>
  <c r="D84" i="13"/>
  <c r="F84" i="13" s="1"/>
  <c r="H84" i="13" s="1"/>
  <c r="J84" i="13" s="1"/>
  <c r="D83" i="13"/>
  <c r="F83" i="13" s="1"/>
  <c r="H83" i="13" s="1"/>
  <c r="J83" i="13" s="1"/>
  <c r="D82" i="13"/>
  <c r="F82" i="13" s="1"/>
  <c r="H82" i="13" s="1"/>
  <c r="J82" i="13" s="1"/>
  <c r="D78" i="13"/>
  <c r="F78" i="13" s="1"/>
  <c r="H78" i="13" s="1"/>
  <c r="J78" i="13" s="1"/>
  <c r="D77" i="13"/>
  <c r="F77" i="13" s="1"/>
  <c r="H77" i="13" s="1"/>
  <c r="J77" i="13" s="1"/>
  <c r="D76" i="13"/>
  <c r="F76" i="13" s="1"/>
  <c r="H76" i="13" s="1"/>
  <c r="J76" i="13" s="1"/>
  <c r="F70" i="13"/>
  <c r="H70" i="13" s="1"/>
  <c r="J70" i="13" s="1"/>
  <c r="D70" i="13"/>
  <c r="D69" i="13"/>
  <c r="F69" i="13" s="1"/>
  <c r="H69" i="13" s="1"/>
  <c r="J69" i="13" s="1"/>
  <c r="D66" i="13"/>
  <c r="F66" i="13" s="1"/>
  <c r="H66" i="13" s="1"/>
  <c r="J66" i="13" s="1"/>
  <c r="D65" i="13"/>
  <c r="F65" i="13" s="1"/>
  <c r="H65" i="13" s="1"/>
  <c r="J65" i="13" s="1"/>
  <c r="D61" i="13"/>
  <c r="F61" i="13" s="1"/>
  <c r="H61" i="13" s="1"/>
  <c r="J61" i="13" s="1"/>
  <c r="D60" i="13"/>
  <c r="F60" i="13" s="1"/>
  <c r="H60" i="13" s="1"/>
  <c r="J60" i="13" s="1"/>
  <c r="D56" i="13"/>
  <c r="F56" i="13" s="1"/>
  <c r="H56" i="13" s="1"/>
  <c r="J56" i="13" s="1"/>
  <c r="D55" i="13"/>
  <c r="F55" i="13" s="1"/>
  <c r="H55" i="13" s="1"/>
  <c r="J55" i="13" s="1"/>
  <c r="D52" i="13"/>
  <c r="F52" i="13" s="1"/>
  <c r="H52" i="13" s="1"/>
  <c r="J52" i="13" s="1"/>
  <c r="F51" i="13"/>
  <c r="H51" i="13" s="1"/>
  <c r="J51" i="13" s="1"/>
  <c r="D51" i="13"/>
  <c r="D50" i="13"/>
  <c r="F50" i="13" s="1"/>
  <c r="H50" i="13" s="1"/>
  <c r="J50" i="13" s="1"/>
  <c r="F45" i="13"/>
  <c r="H45" i="13" s="1"/>
  <c r="F44" i="13"/>
  <c r="H44" i="13" s="1"/>
  <c r="J44" i="13" s="1"/>
  <c r="F43" i="13"/>
  <c r="H43" i="13" s="1"/>
  <c r="D40" i="13"/>
  <c r="F40" i="13" s="1"/>
  <c r="H40" i="13" s="1"/>
  <c r="J40" i="13" s="1"/>
  <c r="D39" i="13"/>
  <c r="F39" i="13" s="1"/>
  <c r="H39" i="13" s="1"/>
  <c r="J39" i="13" s="1"/>
  <c r="D36" i="13"/>
  <c r="F36" i="13" s="1"/>
  <c r="H36" i="13" s="1"/>
  <c r="J36" i="13" s="1"/>
  <c r="D35" i="13"/>
  <c r="F35" i="13" s="1"/>
  <c r="H35" i="13" s="1"/>
  <c r="J35" i="13" s="1"/>
  <c r="D32" i="13"/>
  <c r="F32" i="13" s="1"/>
  <c r="H32" i="13" s="1"/>
  <c r="J32" i="13" s="1"/>
  <c r="D31" i="13"/>
  <c r="F31" i="13" s="1"/>
  <c r="H31" i="13" s="1"/>
  <c r="J31" i="13" s="1"/>
  <c r="F28" i="13"/>
  <c r="H28" i="13" s="1"/>
  <c r="J28" i="13" s="1"/>
  <c r="D27" i="13"/>
  <c r="F27" i="13" s="1"/>
  <c r="H27" i="13" s="1"/>
  <c r="J27" i="13" s="1"/>
  <c r="D24" i="13"/>
  <c r="F24" i="13" s="1"/>
  <c r="H24" i="13" s="1"/>
  <c r="J24" i="13" s="1"/>
  <c r="D23" i="13"/>
  <c r="F23" i="13" s="1"/>
  <c r="H23" i="13" s="1"/>
  <c r="J23" i="13" s="1"/>
  <c r="D20" i="13"/>
  <c r="F20" i="13" s="1"/>
  <c r="H20" i="13" s="1"/>
  <c r="J20" i="13" s="1"/>
  <c r="D19" i="13"/>
  <c r="F19" i="13" s="1"/>
  <c r="H19" i="13" s="1"/>
  <c r="J19" i="13" s="1"/>
  <c r="D16" i="13"/>
  <c r="F16" i="13" s="1"/>
  <c r="H16" i="13" s="1"/>
  <c r="J16" i="13" s="1"/>
  <c r="D15" i="13"/>
  <c r="F15" i="13" s="1"/>
  <c r="H15" i="13" s="1"/>
  <c r="J15" i="13" s="1"/>
  <c r="J11" i="13"/>
  <c r="D10" i="13"/>
  <c r="F10" i="13" s="1"/>
  <c r="H10" i="13" s="1"/>
  <c r="J10" i="13" s="1"/>
  <c r="H6" i="13"/>
  <c r="J6" i="13" s="1"/>
  <c r="D5" i="13"/>
  <c r="F5" i="13" s="1"/>
  <c r="H5" i="13" s="1"/>
  <c r="J5" i="13" s="1"/>
  <c r="F80" i="3"/>
  <c r="H80" i="3" s="1"/>
  <c r="D61" i="3"/>
  <c r="F61" i="3" s="1"/>
  <c r="H61" i="3" s="1"/>
  <c r="F60" i="3"/>
  <c r="H60" i="3" s="1"/>
  <c r="F59" i="3"/>
  <c r="H59" i="3" s="1"/>
  <c r="F58" i="3"/>
  <c r="H58" i="3" s="1"/>
  <c r="D57" i="8"/>
  <c r="F57" i="8" s="1"/>
  <c r="H57" i="8" s="1"/>
  <c r="F30" i="3"/>
  <c r="H30" i="3" s="1"/>
  <c r="F29" i="3"/>
  <c r="H29" i="3" s="1"/>
  <c r="F28" i="3"/>
  <c r="H28" i="3" s="1"/>
  <c r="F27" i="3"/>
  <c r="H27" i="3" s="1"/>
  <c r="F26" i="3"/>
  <c r="H26" i="3" s="1"/>
  <c r="F25" i="3"/>
  <c r="H25" i="3" s="1"/>
  <c r="F77" i="3"/>
  <c r="H77" i="3" s="1"/>
  <c r="F76" i="3"/>
  <c r="H76" i="3" s="1"/>
  <c r="D75" i="3"/>
  <c r="F75" i="3" s="1"/>
  <c r="H75" i="3" s="1"/>
  <c r="D57" i="3"/>
  <c r="F57" i="3" s="1"/>
  <c r="H57" i="3" s="1"/>
  <c r="D34" i="3" l="1"/>
  <c r="F34" i="3" s="1"/>
  <c r="H34" i="3" s="1"/>
  <c r="D113" i="3"/>
  <c r="F113" i="3" s="1"/>
  <c r="H113" i="3" s="1"/>
  <c r="D74" i="3"/>
  <c r="F74" i="3" s="1"/>
  <c r="H74" i="3" s="1"/>
  <c r="D73" i="3"/>
  <c r="F73" i="3" s="1"/>
  <c r="H73" i="3" s="1"/>
  <c r="F72" i="3"/>
  <c r="H72" i="3" s="1"/>
  <c r="F11" i="12"/>
  <c r="E11" i="12"/>
  <c r="F10" i="12"/>
  <c r="E10" i="12"/>
  <c r="F9" i="12"/>
  <c r="E9" i="12"/>
  <c r="F8" i="12"/>
  <c r="E8" i="12"/>
  <c r="F4" i="12"/>
  <c r="E4" i="12"/>
  <c r="D6" i="8" l="1"/>
  <c r="D7" i="8"/>
  <c r="D8" i="8"/>
  <c r="D9" i="8"/>
  <c r="D11" i="8"/>
  <c r="D12" i="8"/>
  <c r="D13" i="8"/>
  <c r="D14" i="8"/>
  <c r="D15" i="8"/>
  <c r="D18" i="8"/>
  <c r="D19" i="8"/>
  <c r="D20" i="8"/>
  <c r="D21" i="8"/>
  <c r="D24" i="8"/>
  <c r="D25" i="8"/>
  <c r="D26" i="8"/>
  <c r="D27" i="8"/>
  <c r="D30" i="8"/>
  <c r="D31" i="8"/>
  <c r="D32" i="8"/>
  <c r="D33" i="8"/>
  <c r="D36" i="8"/>
  <c r="D37" i="8"/>
  <c r="D38" i="8"/>
  <c r="D39" i="8"/>
  <c r="D42" i="8"/>
  <c r="D43" i="8"/>
  <c r="D44" i="8"/>
  <c r="D45" i="8"/>
  <c r="D47" i="8"/>
  <c r="D48" i="8"/>
  <c r="D49" i="8"/>
  <c r="D50" i="8"/>
  <c r="D53" i="8"/>
  <c r="D54" i="8"/>
  <c r="D56" i="8"/>
  <c r="D60" i="8"/>
  <c r="D61" i="8"/>
  <c r="D62" i="8"/>
  <c r="D63" i="8"/>
  <c r="D66" i="8"/>
  <c r="D67" i="8"/>
  <c r="D68" i="8"/>
  <c r="D69" i="8"/>
  <c r="D72" i="8"/>
  <c r="D73" i="8"/>
  <c r="D74" i="8"/>
  <c r="D75" i="8"/>
  <c r="D76" i="8"/>
  <c r="D79" i="8"/>
  <c r="D80" i="8"/>
  <c r="D81" i="8"/>
  <c r="D82" i="8"/>
  <c r="D85" i="8"/>
  <c r="D86" i="8"/>
  <c r="D87" i="8"/>
  <c r="D88" i="8"/>
  <c r="D90" i="8"/>
  <c r="D93" i="8"/>
  <c r="D94" i="8"/>
  <c r="D95" i="8"/>
  <c r="D96" i="8"/>
  <c r="D99" i="8"/>
  <c r="D100" i="8"/>
  <c r="D101" i="8"/>
  <c r="D102" i="8"/>
  <c r="D105" i="8"/>
  <c r="D106" i="8"/>
  <c r="D107" i="8"/>
  <c r="D108" i="8"/>
  <c r="D30" i="6"/>
  <c r="F30" i="6" s="1"/>
  <c r="H30" i="6" s="1"/>
  <c r="D17" i="6"/>
  <c r="F17" i="6"/>
  <c r="H17" i="6" s="1"/>
  <c r="D29" i="6" l="1"/>
  <c r="F29" i="6" s="1"/>
  <c r="H29" i="6" l="1"/>
  <c r="D5" i="6" l="1"/>
  <c r="F5" i="6" l="1"/>
  <c r="H5" i="6" s="1"/>
  <c r="D56" i="3" l="1"/>
  <c r="F56" i="3" s="1"/>
  <c r="H56" i="3" s="1"/>
  <c r="D130" i="3" l="1"/>
  <c r="F130" i="3" s="1"/>
  <c r="H130" i="3" s="1"/>
  <c r="D71" i="3" l="1"/>
  <c r="F71" i="3" s="1"/>
  <c r="H71" i="3" s="1"/>
  <c r="D69" i="3"/>
  <c r="F69" i="3" s="1"/>
  <c r="H69" i="3" s="1"/>
  <c r="F70" i="3"/>
  <c r="H70" i="3" s="1"/>
  <c r="D163" i="3"/>
  <c r="F163" i="3" s="1"/>
  <c r="H163" i="3" s="1"/>
  <c r="D164" i="3"/>
  <c r="F164" i="3" s="1"/>
  <c r="H164" i="3" s="1"/>
  <c r="D165" i="3"/>
  <c r="F165" i="3" s="1"/>
  <c r="H165" i="3" s="1"/>
  <c r="D162" i="3"/>
  <c r="F162" i="3" s="1"/>
  <c r="H162" i="3" s="1"/>
  <c r="D119" i="3"/>
  <c r="F119" i="3" s="1"/>
  <c r="H119" i="3" s="1"/>
  <c r="D120" i="3"/>
  <c r="F120" i="3" s="1"/>
  <c r="H120" i="3" s="1"/>
  <c r="D121" i="3"/>
  <c r="F121" i="3" s="1"/>
  <c r="H121" i="3" s="1"/>
  <c r="D122" i="3"/>
  <c r="F122" i="3" s="1"/>
  <c r="H122" i="3" s="1"/>
  <c r="D123" i="3"/>
  <c r="F123" i="3" s="1"/>
  <c r="H123" i="3" s="1"/>
  <c r="D124" i="3"/>
  <c r="F124" i="3" s="1"/>
  <c r="H124" i="3" s="1"/>
  <c r="D125" i="3"/>
  <c r="F125" i="3" s="1"/>
  <c r="H125" i="3" s="1"/>
  <c r="D126" i="3"/>
  <c r="F126" i="3" s="1"/>
  <c r="H126" i="3" s="1"/>
  <c r="D127" i="3"/>
  <c r="F127" i="3" s="1"/>
  <c r="H127" i="3" s="1"/>
  <c r="D128" i="3"/>
  <c r="F128" i="3" s="1"/>
  <c r="H128" i="3" s="1"/>
  <c r="D129" i="3"/>
  <c r="F129" i="3" s="1"/>
  <c r="H129" i="3" s="1"/>
  <c r="D118" i="3"/>
  <c r="F118" i="3" s="1"/>
  <c r="H118" i="3" s="1"/>
  <c r="D110" i="3"/>
  <c r="F110" i="3" s="1"/>
  <c r="H110" i="3" s="1"/>
  <c r="D108" i="3"/>
  <c r="F108" i="3" s="1"/>
  <c r="H108" i="3" s="1"/>
  <c r="F105" i="8" l="1"/>
  <c r="H105" i="8" s="1"/>
  <c r="F99" i="8"/>
  <c r="H99" i="8" s="1"/>
  <c r="F93" i="8"/>
  <c r="H93" i="8" s="1"/>
  <c r="F88" i="8"/>
  <c r="H88" i="8" s="1"/>
  <c r="F82" i="8"/>
  <c r="H82" i="8" s="1"/>
  <c r="F75" i="8"/>
  <c r="H75" i="8" s="1"/>
  <c r="F68" i="8"/>
  <c r="H68" i="8" s="1"/>
  <c r="F62" i="8"/>
  <c r="H62" i="8" s="1"/>
  <c r="F55" i="8"/>
  <c r="H55" i="8" s="1"/>
  <c r="F49" i="8"/>
  <c r="H49" i="8" s="1"/>
  <c r="F44" i="8"/>
  <c r="H44" i="8" s="1"/>
  <c r="F38" i="8"/>
  <c r="H38" i="8" s="1"/>
  <c r="F32" i="8"/>
  <c r="H32" i="8" s="1"/>
  <c r="F26" i="8"/>
  <c r="H26" i="8" s="1"/>
  <c r="F20" i="8"/>
  <c r="H20" i="8" s="1"/>
  <c r="F13" i="8"/>
  <c r="H13" i="8" s="1"/>
  <c r="F7" i="8"/>
  <c r="H7" i="8" s="1"/>
  <c r="D28" i="6"/>
  <c r="F28" i="6" s="1"/>
  <c r="D24" i="6"/>
  <c r="F24" i="6" s="1"/>
  <c r="D21" i="6"/>
  <c r="F21" i="6" s="1"/>
  <c r="D20" i="6"/>
  <c r="F20" i="6" s="1"/>
  <c r="D6" i="6"/>
  <c r="D4" i="6"/>
  <c r="F106" i="8"/>
  <c r="H106" i="8" s="1"/>
  <c r="F107" i="8"/>
  <c r="H107" i="8" s="1"/>
  <c r="F108" i="8"/>
  <c r="H108" i="8" s="1"/>
  <c r="F100" i="8"/>
  <c r="H100" i="8" s="1"/>
  <c r="F101" i="8"/>
  <c r="H101" i="8" s="1"/>
  <c r="F102" i="8"/>
  <c r="H102" i="8" s="1"/>
  <c r="F94" i="8"/>
  <c r="H94" i="8" s="1"/>
  <c r="F95" i="8"/>
  <c r="H95" i="8" s="1"/>
  <c r="F96" i="8"/>
  <c r="H96" i="8" s="1"/>
  <c r="F90" i="8"/>
  <c r="H90" i="8" s="1"/>
  <c r="F86" i="8"/>
  <c r="H86" i="8" s="1"/>
  <c r="F87" i="8"/>
  <c r="H87" i="8" s="1"/>
  <c r="F85" i="8"/>
  <c r="H85" i="8" s="1"/>
  <c r="F80" i="8"/>
  <c r="H80" i="8" s="1"/>
  <c r="F81" i="8"/>
  <c r="H81" i="8" s="1"/>
  <c r="F79" i="8"/>
  <c r="H79" i="8" s="1"/>
  <c r="F73" i="8"/>
  <c r="H73" i="8" s="1"/>
  <c r="F74" i="8"/>
  <c r="H74" i="8" s="1"/>
  <c r="F76" i="8"/>
  <c r="H76" i="8" s="1"/>
  <c r="F72" i="8"/>
  <c r="H72" i="8" s="1"/>
  <c r="F67" i="8"/>
  <c r="H67" i="8" s="1"/>
  <c r="F69" i="8"/>
  <c r="H69" i="8" s="1"/>
  <c r="F66" i="8"/>
  <c r="H66" i="8" s="1"/>
  <c r="F61" i="8"/>
  <c r="H61" i="8" s="1"/>
  <c r="F63" i="8"/>
  <c r="H63" i="8" s="1"/>
  <c r="F60" i="8"/>
  <c r="H60" i="8" s="1"/>
  <c r="F54" i="8"/>
  <c r="H54" i="8" s="1"/>
  <c r="F56" i="8"/>
  <c r="H56" i="8" s="1"/>
  <c r="F53" i="8"/>
  <c r="H53" i="8" s="1"/>
  <c r="F48" i="8"/>
  <c r="H48" i="8" s="1"/>
  <c r="F50" i="8"/>
  <c r="H50" i="8" s="1"/>
  <c r="F47" i="8"/>
  <c r="H47" i="8" s="1"/>
  <c r="F43" i="8"/>
  <c r="H43" i="8" s="1"/>
  <c r="F45" i="8"/>
  <c r="H45" i="8" s="1"/>
  <c r="F42" i="8"/>
  <c r="H42" i="8" s="1"/>
  <c r="F37" i="8"/>
  <c r="H37" i="8" s="1"/>
  <c r="F39" i="8"/>
  <c r="H39" i="8" s="1"/>
  <c r="F36" i="8"/>
  <c r="H36" i="8" s="1"/>
  <c r="F31" i="8"/>
  <c r="H31" i="8" s="1"/>
  <c r="F33" i="8"/>
  <c r="H33" i="8" s="1"/>
  <c r="F30" i="8"/>
  <c r="H30" i="8" s="1"/>
  <c r="F25" i="8"/>
  <c r="H25" i="8" s="1"/>
  <c r="F27" i="8"/>
  <c r="H27" i="8" s="1"/>
  <c r="F24" i="8"/>
  <c r="H24" i="8" s="1"/>
  <c r="F19" i="8"/>
  <c r="H19" i="8" s="1"/>
  <c r="F21" i="8"/>
  <c r="H21" i="8" s="1"/>
  <c r="F18" i="8"/>
  <c r="H18" i="8" s="1"/>
  <c r="F12" i="8"/>
  <c r="H12" i="8" s="1"/>
  <c r="F14" i="8"/>
  <c r="H14" i="8" s="1"/>
  <c r="F15" i="8"/>
  <c r="H15" i="8" s="1"/>
  <c r="F11" i="8"/>
  <c r="H11" i="8" s="1"/>
  <c r="F8" i="8"/>
  <c r="H8" i="8" s="1"/>
  <c r="F9" i="8"/>
  <c r="H9" i="8" s="1"/>
  <c r="F6" i="8"/>
  <c r="H6" i="8" s="1"/>
  <c r="D13" i="6"/>
  <c r="D8" i="6"/>
  <c r="D9" i="6"/>
  <c r="D10" i="6"/>
  <c r="D11" i="6"/>
  <c r="D12" i="6"/>
  <c r="D14" i="6"/>
  <c r="D26" i="6"/>
  <c r="F26" i="6" s="1"/>
  <c r="D35" i="6"/>
  <c r="F35" i="6" s="1"/>
  <c r="D36" i="6"/>
  <c r="F36" i="6" s="1"/>
  <c r="D37" i="6"/>
  <c r="F37" i="6" s="1"/>
  <c r="D38" i="6"/>
  <c r="F38" i="6" s="1"/>
  <c r="D39" i="6"/>
  <c r="F39" i="6" s="1"/>
  <c r="D42" i="6"/>
  <c r="F42" i="6" s="1"/>
  <c r="H20" i="6" l="1"/>
  <c r="H21" i="6"/>
  <c r="F12" i="6"/>
  <c r="H12" i="6" s="1"/>
  <c r="H28" i="6"/>
  <c r="H26" i="6"/>
  <c r="F14" i="6"/>
  <c r="H14" i="6" s="1"/>
  <c r="H24" i="6"/>
  <c r="F11" i="6"/>
  <c r="H11" i="6" s="1"/>
  <c r="F10" i="6"/>
  <c r="H10" i="6" s="1"/>
  <c r="F13" i="6"/>
  <c r="H13" i="6" s="1"/>
  <c r="F6" i="6"/>
  <c r="H6" i="6" s="1"/>
  <c r="F9" i="6"/>
  <c r="H9" i="6" s="1"/>
  <c r="F8" i="6"/>
  <c r="H8" i="6" s="1"/>
  <c r="F4" i="6"/>
  <c r="H4" i="6" s="1"/>
  <c r="H42" i="6"/>
  <c r="H35" i="6"/>
  <c r="H38" i="6"/>
  <c r="H39" i="6"/>
  <c r="H37" i="6"/>
  <c r="H36" i="6"/>
  <c r="D141" i="3" l="1"/>
  <c r="F141" i="3" s="1"/>
  <c r="H141" i="3" s="1"/>
  <c r="D105" i="3"/>
  <c r="F105" i="3" s="1"/>
  <c r="H105" i="3" s="1"/>
  <c r="D89" i="3"/>
  <c r="F89" i="3" s="1"/>
  <c r="H89" i="3" s="1"/>
  <c r="D54" i="3"/>
  <c r="F54" i="3" s="1"/>
  <c r="H54" i="3" s="1"/>
  <c r="D46" i="3"/>
  <c r="F46" i="3" s="1"/>
  <c r="H46" i="3" s="1"/>
  <c r="D38" i="3"/>
  <c r="F38" i="3" s="1"/>
  <c r="H38" i="3" s="1"/>
  <c r="D21" i="3"/>
  <c r="F21" i="3" s="1"/>
  <c r="H21" i="3" s="1"/>
  <c r="D7" i="3"/>
  <c r="F7" i="3" s="1"/>
  <c r="H7" i="3" s="1"/>
  <c r="D4" i="3"/>
  <c r="F4" i="3" s="1"/>
  <c r="H4" i="3" s="1"/>
  <c r="D158" i="3"/>
  <c r="F158" i="3" s="1"/>
  <c r="H158" i="3" s="1"/>
  <c r="D156" i="3"/>
  <c r="F156" i="3" s="1"/>
  <c r="H156" i="3" s="1"/>
  <c r="D153" i="3"/>
  <c r="F153" i="3" s="1"/>
  <c r="H153" i="3" s="1"/>
  <c r="D152" i="3"/>
  <c r="F152" i="3" s="1"/>
  <c r="H152" i="3" s="1"/>
  <c r="D146" i="3"/>
  <c r="F146" i="3" s="1"/>
  <c r="H146" i="3" s="1"/>
  <c r="D142" i="3"/>
  <c r="F142" i="3" s="1"/>
  <c r="H142" i="3" s="1"/>
  <c r="D139" i="3"/>
  <c r="F139" i="3" s="1"/>
  <c r="H139" i="3" s="1"/>
  <c r="D137" i="3"/>
  <c r="F137" i="3" s="1"/>
  <c r="H137" i="3" s="1"/>
  <c r="D136" i="3"/>
  <c r="F136" i="3" s="1"/>
  <c r="H136" i="3" s="1"/>
  <c r="D134" i="3"/>
  <c r="F134" i="3" s="1"/>
  <c r="H134" i="3" s="1"/>
  <c r="D104" i="3"/>
  <c r="F104" i="3" s="1"/>
  <c r="H104" i="3" s="1"/>
  <c r="D102" i="3"/>
  <c r="F102" i="3" s="1"/>
  <c r="H102" i="3" s="1"/>
  <c r="D99" i="3"/>
  <c r="F99" i="3" s="1"/>
  <c r="H99" i="3" s="1"/>
  <c r="D98" i="3"/>
  <c r="F98" i="3" s="1"/>
  <c r="H98" i="3" s="1"/>
  <c r="D97" i="3"/>
  <c r="F97" i="3" s="1"/>
  <c r="H97" i="3" s="1"/>
  <c r="D94" i="3"/>
  <c r="F94" i="3" s="1"/>
  <c r="H94" i="3" s="1"/>
  <c r="D93" i="3"/>
  <c r="F93" i="3" s="1"/>
  <c r="H93" i="3" s="1"/>
  <c r="D88" i="3"/>
  <c r="F88" i="3" s="1"/>
  <c r="H88" i="3" s="1"/>
  <c r="D87" i="3"/>
  <c r="F87" i="3" s="1"/>
  <c r="H87" i="3" s="1"/>
  <c r="D86" i="3"/>
  <c r="F86" i="3" s="1"/>
  <c r="H86" i="3" s="1"/>
  <c r="D85" i="3"/>
  <c r="F85" i="3" s="1"/>
  <c r="H85" i="3" s="1"/>
  <c r="D84" i="3"/>
  <c r="F84" i="3" s="1"/>
  <c r="H84" i="3" s="1"/>
  <c r="D68" i="3"/>
  <c r="F68" i="3" s="1"/>
  <c r="H68" i="3" s="1"/>
  <c r="F55" i="3"/>
  <c r="H55" i="3" s="1"/>
  <c r="D53" i="3"/>
  <c r="F53" i="3" s="1"/>
  <c r="H53" i="3" s="1"/>
  <c r="D52" i="3"/>
  <c r="F52" i="3" s="1"/>
  <c r="H52" i="3" s="1"/>
  <c r="F51" i="3"/>
  <c r="H51" i="3" s="1"/>
  <c r="D50" i="3"/>
  <c r="F50" i="3" s="1"/>
  <c r="H50" i="3" s="1"/>
  <c r="D49" i="3"/>
  <c r="F49" i="3" s="1"/>
  <c r="H49" i="3" s="1"/>
  <c r="F48" i="3"/>
  <c r="H48" i="3" s="1"/>
  <c r="D47" i="3"/>
  <c r="F47" i="3" s="1"/>
  <c r="H47" i="3" s="1"/>
  <c r="D45" i="3"/>
  <c r="F45" i="3" s="1"/>
  <c r="H45" i="3" s="1"/>
  <c r="D44" i="3"/>
  <c r="F44" i="3" s="1"/>
  <c r="H44" i="3" s="1"/>
  <c r="D43" i="3"/>
  <c r="F43" i="3" s="1"/>
  <c r="H43" i="3" s="1"/>
  <c r="F42" i="3"/>
  <c r="H42" i="3" s="1"/>
  <c r="D41" i="3"/>
  <c r="F41" i="3" s="1"/>
  <c r="H41" i="3" s="1"/>
  <c r="D40" i="3"/>
  <c r="F40" i="3" s="1"/>
  <c r="H40" i="3" s="1"/>
  <c r="D39" i="3"/>
  <c r="F39" i="3" s="1"/>
  <c r="H39" i="3" s="1"/>
  <c r="D37" i="3"/>
  <c r="F37" i="3" s="1"/>
  <c r="H37" i="3" s="1"/>
  <c r="F36" i="3"/>
  <c r="H36" i="3" s="1"/>
  <c r="F35" i="3"/>
  <c r="H35" i="3" s="1"/>
  <c r="D33" i="3"/>
  <c r="F33" i="3" s="1"/>
  <c r="H33" i="3" s="1"/>
  <c r="D24" i="3"/>
  <c r="F24" i="3" s="1"/>
  <c r="H24" i="3" s="1"/>
  <c r="D23" i="3"/>
  <c r="F23" i="3" s="1"/>
  <c r="H23" i="3" s="1"/>
  <c r="D22" i="3"/>
  <c r="F22" i="3" s="1"/>
  <c r="H22" i="3" s="1"/>
  <c r="D20" i="3"/>
  <c r="F20" i="3" s="1"/>
  <c r="H20" i="3" s="1"/>
  <c r="D19" i="3"/>
  <c r="F19" i="3" s="1"/>
  <c r="H19" i="3" s="1"/>
  <c r="D15" i="3"/>
  <c r="F15" i="3" s="1"/>
  <c r="H15" i="3" s="1"/>
  <c r="D14" i="3"/>
  <c r="F14" i="3" s="1"/>
  <c r="H14" i="3" s="1"/>
  <c r="D13" i="3"/>
  <c r="F13" i="3" s="1"/>
  <c r="H13" i="3" s="1"/>
  <c r="D12" i="3"/>
  <c r="F12" i="3" s="1"/>
  <c r="H12" i="3" s="1"/>
  <c r="D11" i="3"/>
  <c r="F11" i="3" s="1"/>
  <c r="H11" i="3" s="1"/>
  <c r="D5" i="3"/>
  <c r="F5" i="3" s="1"/>
  <c r="H5" i="3" s="1"/>
  <c r="D18" i="3" l="1"/>
  <c r="F18" i="3" s="1"/>
  <c r="H18" i="3" s="1"/>
  <c r="D157" i="3" l="1"/>
  <c r="F157" i="3" s="1"/>
  <c r="H157" i="3" s="1"/>
</calcChain>
</file>

<file path=xl/sharedStrings.xml><?xml version="1.0" encoding="utf-8"?>
<sst xmlns="http://schemas.openxmlformats.org/spreadsheetml/2006/main" count="815" uniqueCount="463">
  <si>
    <t>ELIAS MOTSOALEDI LOCAL MUNICIPALITY</t>
  </si>
  <si>
    <t>TARIFF</t>
  </si>
  <si>
    <t>%INCREASE</t>
  </si>
  <si>
    <t>2024/2025</t>
  </si>
  <si>
    <t>2025/2026</t>
  </si>
  <si>
    <t>2026/2027</t>
  </si>
  <si>
    <t>TARIFF NAME</t>
  </si>
  <si>
    <t>2027/2028</t>
  </si>
  <si>
    <t>Basic charge, per month(80Amps&gt;)</t>
  </si>
  <si>
    <t>Energy charge 80Amps&gt;c/kwh</t>
  </si>
  <si>
    <t>Conventional - Medium (3000 kWh)</t>
  </si>
  <si>
    <t>Basic charge:R/Month</t>
  </si>
  <si>
    <t>Energy charge: c/kWh</t>
  </si>
  <si>
    <t>Conventional - High (7000 kWh)</t>
  </si>
  <si>
    <t>Commercial low (5500 kWh)</t>
  </si>
  <si>
    <t>Commercial medium (11500 kWh)</t>
  </si>
  <si>
    <t>Commercial high (22000 kWh)</t>
  </si>
  <si>
    <t>Basic charge(Fixed charge wether electricity is consumed or not)</t>
  </si>
  <si>
    <t>Energy charge c/kWh</t>
  </si>
  <si>
    <t>Demand charge, per KVA,</t>
  </si>
  <si>
    <t>INDUSTRIAL&gt;100 AMPS</t>
  </si>
  <si>
    <t>Basic charge, per month(Fixed charge wether electricity is consumed or not)</t>
  </si>
  <si>
    <t>Energy charge per c/ kwh</t>
  </si>
  <si>
    <t>INDUSTRIAL&lt;100 AMPS</t>
  </si>
  <si>
    <t>Basic charge per month(Fixed charge wether electricity is consumed or not)</t>
  </si>
  <si>
    <t>Energy charge per c/kwh</t>
  </si>
  <si>
    <t>CHURCH/SCHOOL</t>
  </si>
  <si>
    <t>Energy charge  c/kwh</t>
  </si>
  <si>
    <t>Energy charge c/kwh</t>
  </si>
  <si>
    <t>Energy charge</t>
  </si>
  <si>
    <t>DOMESTIC CONVENTIONAL INDIGENT</t>
  </si>
  <si>
    <t>Free basic electricity will apply as per our policy</t>
  </si>
  <si>
    <t>DOMESTIC CONVENTIONAL (RESIDENTIAL)</t>
  </si>
  <si>
    <t>Basic charge: R/month(Fixed charge wether electricity is consumed or not)</t>
  </si>
  <si>
    <t>DOMESTIC PREPAID (RESIDENTIAL)</t>
  </si>
  <si>
    <t>Upgrade of prepaid and conventional meters</t>
  </si>
  <si>
    <t>20 Amps to 60 Amps</t>
  </si>
  <si>
    <t>60 Amps and More</t>
  </si>
  <si>
    <t>Prepaid meter-new installation fee</t>
  </si>
  <si>
    <t>10% increase</t>
  </si>
  <si>
    <t>Electrician labour rate*five hours(including meter move)</t>
  </si>
  <si>
    <t>NEW CONNECTION: DEPOSITS</t>
  </si>
  <si>
    <t>RESIDENTIAL  CONVENTIONAL</t>
  </si>
  <si>
    <t>BUSINESS CONVENTIONAL</t>
  </si>
  <si>
    <t>OLD AGE HOME</t>
  </si>
  <si>
    <t>TAXI RANK CONTAINERS - NEW</t>
  </si>
  <si>
    <t>NB:The consumers with high electricity consumption the deposit will be determined by the approved Credit and Debt Management policy</t>
  </si>
  <si>
    <t xml:space="preserve">Electricity connection fee </t>
  </si>
  <si>
    <t>Test of Meters</t>
  </si>
  <si>
    <t>Reconnection after Non payment(Cut off list)</t>
  </si>
  <si>
    <t>Meter Replacement</t>
  </si>
  <si>
    <t>Ready Board replacement</t>
  </si>
  <si>
    <t>SSEG tariff</t>
  </si>
  <si>
    <t>First offence *</t>
  </si>
  <si>
    <t>Second Offence *</t>
  </si>
  <si>
    <t>Third Offence</t>
  </si>
  <si>
    <t>* Meter removed until Payment</t>
  </si>
  <si>
    <t>REFUSE REMOVAL</t>
  </si>
  <si>
    <t>Basic charge (Residential)</t>
  </si>
  <si>
    <t>Deposit New</t>
  </si>
  <si>
    <t>Retirement Homes/ RDP</t>
  </si>
  <si>
    <t>Basic charge (Commercial) 85 Litre Bin/Bin Liner</t>
  </si>
  <si>
    <t>1 x per week</t>
  </si>
  <si>
    <t>2 x per week</t>
  </si>
  <si>
    <t>3 x per week</t>
  </si>
  <si>
    <t>4 x per week</t>
  </si>
  <si>
    <t>5 x per week</t>
  </si>
  <si>
    <t>6 x per week</t>
  </si>
  <si>
    <t xml:space="preserve">7 x per week </t>
  </si>
  <si>
    <t>NB: All the business refuse will be collected three (3) times a week</t>
  </si>
  <si>
    <t>Basic charge (Departmental and Old Age)</t>
  </si>
  <si>
    <t xml:space="preserve">Solid waste </t>
  </si>
  <si>
    <t>LANDFILL SITE DISPOSAL</t>
  </si>
  <si>
    <t>Disposal of loads not</t>
  </si>
  <si>
    <t>exceeding 1 ton by the general public( clean compostable Garden waste, General waste and non-hazardous industrial dry solid waste) excluding tyres</t>
  </si>
  <si>
    <t>Disposal of loads  exceeding</t>
  </si>
  <si>
    <t xml:space="preserve"> 1 ton by the general public( clean compostable Garden waste, General waste and non-hazardous industrial dry solid waste) excluding tyres</t>
  </si>
  <si>
    <t>Compactor skip - New</t>
  </si>
  <si>
    <r>
      <t xml:space="preserve">Illegal dumping fine - </t>
    </r>
    <r>
      <rPr>
        <b/>
        <sz val="12"/>
        <rFont val="Arial"/>
        <family val="2"/>
      </rPr>
      <t>NEW (the tariff must not exceed R10 000 as it is regulated)</t>
    </r>
  </si>
  <si>
    <t>SPECIAL REFUSE</t>
  </si>
  <si>
    <t>Condemnation Load (excluding meat)</t>
  </si>
  <si>
    <t>Condemnation Load ( meat)</t>
  </si>
  <si>
    <t>Cutting and removal of trees - per hour</t>
  </si>
  <si>
    <t>Skips (per Month or Part thereof)</t>
  </si>
  <si>
    <t>MALL</t>
  </si>
  <si>
    <t>Skip - new (x 2 a week)</t>
  </si>
  <si>
    <t>PROPERTIES LEVIED ON MONTHLY BASIS</t>
  </si>
  <si>
    <t>Official Housing</t>
  </si>
  <si>
    <t>Description:</t>
  </si>
  <si>
    <t>Housing offered to officials as part of their package at lower than market related Leases.</t>
  </si>
  <si>
    <t>Tariff:</t>
  </si>
  <si>
    <t>Businesses</t>
  </si>
  <si>
    <t>Industrial</t>
  </si>
  <si>
    <t xml:space="preserve"> </t>
  </si>
  <si>
    <t>Government</t>
  </si>
  <si>
    <t>Lease of Municipal property in residentail area to Government Departments.</t>
  </si>
  <si>
    <t xml:space="preserve">Agricultural </t>
  </si>
  <si>
    <t>Lease of Municipal property outside residental area (Agricultural land).</t>
  </si>
  <si>
    <t>PROPERTIES LEVIED ON ANNUAL BASIS</t>
  </si>
  <si>
    <t>Community Facilities (Sports Clubs, Airfield, Halls etc.)</t>
  </si>
  <si>
    <t xml:space="preserve">OUTDOOR AND HOARDING ADVERTISING </t>
  </si>
  <si>
    <t xml:space="preserve">1. Billboards </t>
  </si>
  <si>
    <t>Application fee (per application)once off</t>
  </si>
  <si>
    <t xml:space="preserve">Fee rate/sqm/month       </t>
  </si>
  <si>
    <t>Annual Licence Fee</t>
  </si>
  <si>
    <t>Confiscation Fee</t>
  </si>
  <si>
    <t>2.Streetname Ad</t>
  </si>
  <si>
    <t>3.Street Furniture</t>
  </si>
  <si>
    <t>4.Tempory Ads/Posters</t>
  </si>
  <si>
    <t>Application fee (per application)rate per poster per day max 21 days</t>
  </si>
  <si>
    <t xml:space="preserve">Fee          </t>
  </si>
  <si>
    <t>5. 3-D signs</t>
  </si>
  <si>
    <t>Application fee (per application)</t>
  </si>
  <si>
    <t>6. Suburban Name Ads</t>
  </si>
  <si>
    <t>Application fee (per application)rate per sqm per month</t>
  </si>
  <si>
    <t>7. Banner &amp; Flags</t>
  </si>
  <si>
    <t>8.Illuminated Ads rate per sqm</t>
  </si>
  <si>
    <t>Application fee (per application)per month</t>
  </si>
  <si>
    <t>9.Estate Agents/For Sale Ads</t>
  </si>
  <si>
    <t>Application fee (per application)registration,Annum for display</t>
  </si>
  <si>
    <t>10.Election Posters per political party</t>
  </si>
  <si>
    <t>11. Aerial Ads</t>
  </si>
  <si>
    <t>Application fee (per application) rate per sqm per month</t>
  </si>
  <si>
    <t>12. Third party ads-Sky ads , Roof signs,Flat Ads,Verandah Ads,Canopy Ads,Window Ads,</t>
  </si>
  <si>
    <t>Building Ads, Business Ads Tower Signs</t>
  </si>
  <si>
    <t>Application fee (per application) rate per sqm per annum</t>
  </si>
  <si>
    <t>13. Trailers</t>
  </si>
  <si>
    <t>Application fee (per application)rate per trailer per month</t>
  </si>
  <si>
    <t>14. Projects Boards and Development Ads</t>
  </si>
  <si>
    <t>15.Road Traffic Signs</t>
  </si>
  <si>
    <t>16. On premises Signs (Restricted to advertising of onsite business/products only</t>
  </si>
  <si>
    <t>17. Service Facility Signs</t>
  </si>
  <si>
    <t>18. Tourism Signs</t>
  </si>
  <si>
    <t>BUSINESS REGISTRATIONS</t>
  </si>
  <si>
    <t>CODE</t>
  </si>
  <si>
    <t>TYPE OF BUSINESS</t>
  </si>
  <si>
    <t>APPLICATION FEE</t>
  </si>
  <si>
    <t>REGISTRATION FEE</t>
  </si>
  <si>
    <t>ANNUAL RENEWAL FEE</t>
  </si>
  <si>
    <t>Stone quarrying, clay and sand-pits</t>
  </si>
  <si>
    <t>R 100,00</t>
  </si>
  <si>
    <t>R 200,00</t>
  </si>
  <si>
    <t>R 240,00</t>
  </si>
  <si>
    <t>Manufacturing</t>
  </si>
  <si>
    <t>R 300,00</t>
  </si>
  <si>
    <t>R 360,00</t>
  </si>
  <si>
    <t>Manufacturing and distribution of gas</t>
  </si>
  <si>
    <t>Construction</t>
  </si>
  <si>
    <t>Wholesale:  Sells to public</t>
  </si>
  <si>
    <t>R 500,00</t>
  </si>
  <si>
    <t>R 600,00</t>
  </si>
  <si>
    <t>Sells to retailers</t>
  </si>
  <si>
    <t>Sells to both public and Retailers</t>
  </si>
  <si>
    <t>General trade (General Dealer)</t>
  </si>
  <si>
    <t>Retail trade in food, beverages and tobacco</t>
  </si>
  <si>
    <t>Other retail trade in new goods</t>
  </si>
  <si>
    <t>Retail trade in second-hand goods</t>
  </si>
  <si>
    <t>Retail trade not in stores</t>
  </si>
  <si>
    <t>R 120,00</t>
  </si>
  <si>
    <t>Repair of personal and household goods</t>
  </si>
  <si>
    <t>Sale of motor vehicle</t>
  </si>
  <si>
    <t>Maintenance and repair of motor vehicle</t>
  </si>
  <si>
    <t>Sale of motor vehicle parts and accessories</t>
  </si>
  <si>
    <t>Sale, maintenance and repair of motor cycles and related parts and accessories</t>
  </si>
  <si>
    <t>Retail sale of automotive fuel</t>
  </si>
  <si>
    <t>R 400,00</t>
  </si>
  <si>
    <t>R 480,00</t>
  </si>
  <si>
    <t>Hotels accommodation</t>
  </si>
  <si>
    <t>camping sites and</t>
  </si>
  <si>
    <t xml:space="preserve"> provision of short-stay accommondation</t>
  </si>
  <si>
    <t>Restaurants, bars and canteens</t>
  </si>
  <si>
    <t>Land transport</t>
  </si>
  <si>
    <t>Water transport</t>
  </si>
  <si>
    <t>Air transport</t>
  </si>
  <si>
    <t>Supporting and auxiliary transport</t>
  </si>
  <si>
    <t>Post and Tele-communication</t>
  </si>
  <si>
    <t>R 250,00</t>
  </si>
  <si>
    <t>Financial intermediations</t>
  </si>
  <si>
    <t>Real Estate Activities</t>
  </si>
  <si>
    <t>Renting of machinery and equipment</t>
  </si>
  <si>
    <t>Computer related activities</t>
  </si>
  <si>
    <t>Research and development</t>
  </si>
  <si>
    <t>Legal, accounting, bookkeeping and auditing activities, tax consultants, market research and public opinion research, business and management consultancy</t>
  </si>
  <si>
    <t>Architectural, Engineering and other technical activities</t>
  </si>
  <si>
    <t>Advertising</t>
  </si>
  <si>
    <t>Labour recruitment and provision of staff</t>
  </si>
  <si>
    <t>Investigation and security activities</t>
  </si>
  <si>
    <t>Building and industrial plant cleaning activities</t>
  </si>
  <si>
    <t>Photographic activities</t>
  </si>
  <si>
    <t>Packaging activities</t>
  </si>
  <si>
    <t>Credit rating agency activities</t>
  </si>
  <si>
    <t>Debt collecting agency activities</t>
  </si>
  <si>
    <t>Stenograph, duplicating, addressing, mailing list and similar activities</t>
  </si>
  <si>
    <t>Educational and training activities</t>
  </si>
  <si>
    <t>Human Health activities</t>
  </si>
  <si>
    <t>Veterinary activities</t>
  </si>
  <si>
    <t>Social Work activities</t>
  </si>
  <si>
    <t>Activities of Business, Employers and Professional Organisations</t>
  </si>
  <si>
    <t>Recreational, Cultural And Sporting Activities</t>
  </si>
  <si>
    <t>Motion Pictures, Radio, Television and other Entertainment activities</t>
  </si>
  <si>
    <t>News Agency activities</t>
  </si>
  <si>
    <t>Washing and Dry-cleaning of textiles and for products</t>
  </si>
  <si>
    <t>R 150,00</t>
  </si>
  <si>
    <t>R 180,00</t>
  </si>
  <si>
    <t>Hair-Dressing and other Beauty Treatment</t>
  </si>
  <si>
    <t>Funeral and related activities</t>
  </si>
  <si>
    <t>SUNDRY TARIFFS</t>
  </si>
  <si>
    <t>Photo Copies</t>
  </si>
  <si>
    <t>Duplicate Payslips</t>
  </si>
  <si>
    <t>Duplicate IRP 5's</t>
  </si>
  <si>
    <t xml:space="preserve">Parking for none municipal officials per month </t>
  </si>
  <si>
    <t>Building Plan Copies</t>
  </si>
  <si>
    <t>A0</t>
  </si>
  <si>
    <t>A1</t>
  </si>
  <si>
    <t>A2</t>
  </si>
  <si>
    <t>A3</t>
  </si>
  <si>
    <t>A4</t>
  </si>
  <si>
    <t>Approval of Building Plans</t>
  </si>
  <si>
    <r>
      <t>Minor Building Work (per m</t>
    </r>
    <r>
      <rPr>
        <vertAlign val="superscript"/>
        <sz val="12"/>
        <rFont val="Arial"/>
        <family val="2"/>
      </rPr>
      <t>2</t>
    </r>
    <r>
      <rPr>
        <sz val="12"/>
        <rFont val="Arial"/>
        <family val="2"/>
      </rPr>
      <t>)*</t>
    </r>
  </si>
  <si>
    <r>
      <t>New Buildings Residential per m</t>
    </r>
    <r>
      <rPr>
        <vertAlign val="superscript"/>
        <sz val="12"/>
        <rFont val="Arial"/>
        <family val="2"/>
      </rPr>
      <t>2</t>
    </r>
  </si>
  <si>
    <r>
      <t>House &gt; 80m</t>
    </r>
    <r>
      <rPr>
        <vertAlign val="superscript"/>
        <sz val="12"/>
        <rFont val="Arial"/>
        <family val="2"/>
      </rPr>
      <t xml:space="preserve">2 </t>
    </r>
    <r>
      <rPr>
        <sz val="12"/>
        <rFont val="Arial"/>
        <family val="2"/>
      </rPr>
      <t xml:space="preserve"> per</t>
    </r>
    <r>
      <rPr>
        <vertAlign val="superscript"/>
        <sz val="12"/>
        <rFont val="Arial"/>
        <family val="2"/>
      </rPr>
      <t xml:space="preserve"> m2  </t>
    </r>
    <r>
      <rPr>
        <sz val="12"/>
        <rFont val="Arial"/>
        <family val="2"/>
      </rPr>
      <t>(Min amount R 200)</t>
    </r>
  </si>
  <si>
    <r>
      <t>Other Buildings per m</t>
    </r>
    <r>
      <rPr>
        <vertAlign val="superscript"/>
        <sz val="12"/>
        <rFont val="Arial"/>
        <family val="2"/>
      </rPr>
      <t>2</t>
    </r>
  </si>
  <si>
    <r>
      <t>Business per m</t>
    </r>
    <r>
      <rPr>
        <vertAlign val="superscript"/>
        <sz val="12"/>
        <rFont val="Arial"/>
        <family val="2"/>
      </rPr>
      <t xml:space="preserve">2  </t>
    </r>
    <r>
      <rPr>
        <sz val="12"/>
        <rFont val="Arial"/>
        <family val="2"/>
      </rPr>
      <t>(Min amount R400)</t>
    </r>
  </si>
  <si>
    <r>
      <t>Face Lifts per m</t>
    </r>
    <r>
      <rPr>
        <vertAlign val="superscript"/>
        <sz val="12"/>
        <rFont val="Arial"/>
        <family val="2"/>
      </rPr>
      <t>2</t>
    </r>
    <r>
      <rPr>
        <sz val="12"/>
        <rFont val="Arial"/>
        <family val="2"/>
      </rPr>
      <t xml:space="preserve"> (Min amount R200)</t>
    </r>
  </si>
  <si>
    <r>
      <t>2012/13 is billed per m</t>
    </r>
    <r>
      <rPr>
        <vertAlign val="superscript"/>
        <sz val="12"/>
        <rFont val="Arial"/>
        <family val="2"/>
      </rPr>
      <t xml:space="preserve">2 </t>
    </r>
    <r>
      <rPr>
        <sz val="12"/>
        <rFont val="Arial"/>
        <family val="2"/>
      </rPr>
      <t>- from 2013/14 is billed on Fixed Charged</t>
    </r>
  </si>
  <si>
    <t>Town Planning</t>
  </si>
  <si>
    <t>Relaxation of building lines</t>
  </si>
  <si>
    <t>Approval of site Development Plan</t>
  </si>
  <si>
    <t>Subdivision</t>
  </si>
  <si>
    <t>Consolidation</t>
  </si>
  <si>
    <t>Consent uses/ amendment of conditions</t>
  </si>
  <si>
    <t>Consent use of certain land of buildings</t>
  </si>
  <si>
    <t>Amendment of scheme/ rezoning</t>
  </si>
  <si>
    <t>Repeal of scheme or provision or an approved scheme</t>
  </si>
  <si>
    <t>Town Establishment</t>
  </si>
  <si>
    <t>Ext of boundaries of approves township</t>
  </si>
  <si>
    <t>Provision of reason of Council resolution</t>
  </si>
  <si>
    <t xml:space="preserve">Spluma certificate </t>
  </si>
  <si>
    <t>Wayleave Application</t>
  </si>
  <si>
    <t>Hawkers permit p/m</t>
  </si>
  <si>
    <t>Land use rights application</t>
  </si>
  <si>
    <t>Removal of restrictive conditions</t>
  </si>
  <si>
    <t>Contravention of Building Regulations</t>
  </si>
  <si>
    <t>Spot Fines</t>
  </si>
  <si>
    <t>Certificates</t>
  </si>
  <si>
    <t>Clearance Certificates</t>
  </si>
  <si>
    <t>Valuation Certificates</t>
  </si>
  <si>
    <t>Zoning Certificates</t>
  </si>
  <si>
    <t>Deposit Certificates</t>
  </si>
  <si>
    <t>Valuation Roll for Public</t>
  </si>
  <si>
    <t xml:space="preserve">Hiring </t>
  </si>
  <si>
    <t>*Stadiums</t>
  </si>
  <si>
    <t>Deposit (Refundable)</t>
  </si>
  <si>
    <t>*Hiring</t>
  </si>
  <si>
    <t>*Stadiums (for Music Festivals/Church service/Rallies)</t>
  </si>
  <si>
    <t>Whole part excl security for 12hrs not exceeding 24hrs(40% Refundable)</t>
  </si>
  <si>
    <t>Acess to the pitch &amp; External toilets excl Sec for 12hrs(40% refundable)</t>
  </si>
  <si>
    <t>Acess to the stadium hall maximum use for 12hrs</t>
  </si>
  <si>
    <t>None refundable for NPO/Government institutions</t>
  </si>
  <si>
    <t>CRICKET FIELD STADIUM</t>
  </si>
  <si>
    <t>Cricket field Deposit</t>
  </si>
  <si>
    <t>Cricket field hiring</t>
  </si>
  <si>
    <t>Renting Machinery not for Business Use</t>
  </si>
  <si>
    <t xml:space="preserve">Basic Charge </t>
  </si>
  <si>
    <t>Per Km</t>
  </si>
  <si>
    <t>TLB Hourly rate</t>
  </si>
  <si>
    <t>Issue of Council Documents/Information</t>
  </si>
  <si>
    <t>Basic Fee of R30 plus photo copy fees of Sundry Tariffs</t>
  </si>
  <si>
    <t>Cemetery Fees</t>
  </si>
  <si>
    <t>Plot Reservation - Groblersdal/Rossenekal</t>
  </si>
  <si>
    <t>Groblersdal/Rossenekal (town)</t>
  </si>
  <si>
    <t xml:space="preserve">Increase depth to 8vt </t>
  </si>
  <si>
    <t>Resident Children</t>
  </si>
  <si>
    <t>Children - Non Residents</t>
  </si>
  <si>
    <t>Non Residents (Outside Groblersdal town)</t>
  </si>
  <si>
    <t>Indigent Household</t>
  </si>
  <si>
    <t>Digging of Graves-villages</t>
  </si>
  <si>
    <t>Plot Reservation outside groblersdal</t>
  </si>
  <si>
    <t>Library Membership</t>
  </si>
  <si>
    <t>Residents with W&amp;E Account</t>
  </si>
  <si>
    <t>Annual Fee</t>
  </si>
  <si>
    <t>Residents without W&amp;E Account</t>
  </si>
  <si>
    <t>Deposit</t>
  </si>
  <si>
    <t>Pensioners with W&amp;E Account</t>
  </si>
  <si>
    <t>Pensioners without W&amp;E Account</t>
  </si>
  <si>
    <t>Lost Books</t>
  </si>
  <si>
    <t>Per Book</t>
  </si>
  <si>
    <t>Library Fines</t>
  </si>
  <si>
    <t>Late Returns - per book per day</t>
  </si>
  <si>
    <t>* Fees Include VAT</t>
  </si>
  <si>
    <t>Interest on Arrears Accounts</t>
  </si>
  <si>
    <t>Internet usage at Library</t>
  </si>
  <si>
    <t xml:space="preserve">First 15 minutes </t>
  </si>
  <si>
    <t xml:space="preserve">Every 5 minutes there after </t>
  </si>
  <si>
    <t>Or part their off</t>
  </si>
  <si>
    <t>S&amp;T Tariffs</t>
  </si>
  <si>
    <t>Tariff per Km*</t>
  </si>
  <si>
    <t>out of pocket allowance</t>
  </si>
  <si>
    <t>overnight allowance</t>
  </si>
  <si>
    <t>Builders Deposit - Household</t>
  </si>
  <si>
    <t>Builders Deposit - Business</t>
  </si>
  <si>
    <t>Builders Deposit - Pools</t>
  </si>
  <si>
    <t>Pavement Deposit</t>
  </si>
  <si>
    <t>A</t>
  </si>
  <si>
    <t>POUND FEES</t>
  </si>
  <si>
    <t>Actual tow-in fees (where applicable) plus initial pound fees must be paid before vehicle is released.</t>
  </si>
  <si>
    <t>CATEGORY</t>
  </si>
  <si>
    <t>FIRST IMPOUNDMENT</t>
  </si>
  <si>
    <t>RATE PER DAY AFTER FIRST DAY OF IMPOUND</t>
  </si>
  <si>
    <t>SECOND IMPOUNDMENT</t>
  </si>
  <si>
    <t>THIRD IMPOUNDMENT</t>
  </si>
  <si>
    <t>All Motorcycles</t>
  </si>
  <si>
    <t>Motor vehicle with GVM less than 3500 kg</t>
  </si>
  <si>
    <t xml:space="preserve">Motor vehicle with GVM between 3500 kg and 16 000 kg </t>
  </si>
  <si>
    <t>Motor vehicle with GVM more than 16 000 kg</t>
  </si>
  <si>
    <t>All Abnormal Loads</t>
  </si>
  <si>
    <t>METERED TAXIS</t>
  </si>
  <si>
    <t>MINI &amp; MIDI TAXIS</t>
  </si>
  <si>
    <t>BUSES</t>
  </si>
  <si>
    <t>B</t>
  </si>
  <si>
    <t>ESCORT OF ABNORMAL LOADS</t>
  </si>
  <si>
    <t>ESCORT OF ABNORMAL LOAD PER OFFICER/VEHICLE</t>
  </si>
  <si>
    <t xml:space="preserve">Cleaning of Vacant  Stands - per square metre </t>
  </si>
  <si>
    <t>Skip rental (max. 3 days) one load (garden Waste)</t>
  </si>
  <si>
    <t>SERVICE / APPLICATION</t>
  </si>
  <si>
    <t>Application for section 7(6)</t>
  </si>
  <si>
    <t>- Business</t>
  </si>
  <si>
    <t>- Residential</t>
  </si>
  <si>
    <t>OFFENCE</t>
  </si>
  <si>
    <t>Building without approved plans and without sec 7(6)</t>
  </si>
  <si>
    <t>Occupying without occupation certificate</t>
  </si>
  <si>
    <t>Contravention of Problem building by-law</t>
  </si>
  <si>
    <t xml:space="preserve">Application. </t>
  </si>
  <si>
    <t>Exemption for subdivision and consolidation</t>
  </si>
  <si>
    <t>Permanent of public closure/street</t>
  </si>
  <si>
    <t>Relaxation of parking</t>
  </si>
  <si>
    <t>Outdoor advert for estate agent (annual fee)</t>
  </si>
  <si>
    <t>Contravention of land use scheme</t>
  </si>
  <si>
    <t>Unauthorized fencing of public space</t>
  </si>
  <si>
    <t>Tariff</t>
  </si>
  <si>
    <t>CONTRAVENTIONS</t>
  </si>
  <si>
    <t>Tariff/Fine</t>
  </si>
  <si>
    <t>Basic Charge (commercial) 240 Litre Wheelie Bin weekly collection at Townships/ rural areas</t>
  </si>
  <si>
    <t xml:space="preserve">Skip bin  rental (max. 3 days) one load (building rubble) </t>
  </si>
  <si>
    <t>Motetema/Hlogotlou/Rossenekal (RDP)/Elandsdoring-TLB Hiring</t>
  </si>
  <si>
    <t xml:space="preserve">Cemetry fee- Hlogotlou/Motetema/Elandooring/Tambo </t>
  </si>
  <si>
    <t>SEPIA/DURESTER SIZE</t>
  </si>
  <si>
    <t>Relaxation of Parking</t>
  </si>
  <si>
    <t xml:space="preserve">Phasing of approved township </t>
  </si>
  <si>
    <t xml:space="preserve">Notorial tie application </t>
  </si>
  <si>
    <t xml:space="preserve">Permission to Occupy (PTO) application fee </t>
  </si>
  <si>
    <t>Windeed Property Search</t>
  </si>
  <si>
    <t>Hawkers container  permit p/m</t>
  </si>
  <si>
    <t xml:space="preserve">Business licence application fee </t>
  </si>
  <si>
    <t xml:space="preserve">Contravention of town planning scheme - spot fine </t>
  </si>
  <si>
    <t>Application for Excision</t>
  </si>
  <si>
    <t xml:space="preserve">Contravention of EMLM Land Use Scheme </t>
  </si>
  <si>
    <t xml:space="preserve">Contravention of EMLM Business Licenses by law </t>
  </si>
  <si>
    <t>Application for section 7 (6) -Residential</t>
  </si>
  <si>
    <t>Application for section 7 (6) -Business</t>
  </si>
  <si>
    <t>SERVICE/APPLICATION</t>
  </si>
  <si>
    <t xml:space="preserve">Extension of clearance certificates </t>
  </si>
  <si>
    <t>INSPECTIONS</t>
  </si>
  <si>
    <t>No</t>
  </si>
  <si>
    <t>VEHICLES ARE LIMITED TO 60 DAY IN POUND, WHEREAFTER THEY WILL BE DISPOSED OFF</t>
  </si>
  <si>
    <t>TOWN PLANNING TARIFFS</t>
  </si>
  <si>
    <t>BUILDING CONTROL TARRIFS</t>
  </si>
  <si>
    <t>BUSINESS TARIFF BASIC CHARGE  BELOW 150A(INCLUDING GOVERNMENT)</t>
  </si>
  <si>
    <t>Basic charge, per month (Fixed charge wether electricity is consumed or not)</t>
  </si>
  <si>
    <t>Energy charge BELOW 150A(INCLUDING GOVERNMENT)  c/kwh</t>
  </si>
  <si>
    <t xml:space="preserve">Commercial prepaid - Three phase </t>
  </si>
  <si>
    <t>Commercial prepaid - Single Phase</t>
  </si>
  <si>
    <t>COMMERCIAL BULK CONSUMERS(150A AND ABOVE) INCLUDING GOVERNMENT-NEW TARIFF</t>
  </si>
  <si>
    <t>Demand charge, per KVA, c/kWh</t>
  </si>
  <si>
    <t>Agricultural (Low Season) Basic charge(Fixed charge wether electricity is consumed or not)</t>
  </si>
  <si>
    <t>Agricultural (High Season) Basic charge(Fixed charge wether electricity is consumed or not)</t>
  </si>
  <si>
    <t>Domestic Indigent Block 1 (0-50 C/kwh)</t>
  </si>
  <si>
    <t>Domestic Indigent Block 2 (51-350 C/Kwh)</t>
  </si>
  <si>
    <t>Domestic Indigent Block 3 (&gt;351C/kwh)</t>
  </si>
  <si>
    <t>Domestic Block 1  (0-50 C/kwh)</t>
  </si>
  <si>
    <t>Domestic Block 2 (51-350 C/kwh)</t>
  </si>
  <si>
    <t>Domestic Block 3 (&gt;351 C/kwh)</t>
  </si>
  <si>
    <t>Domestic Block 1 ((0-50 C/kwh)</t>
  </si>
  <si>
    <t xml:space="preserve">All Downgrades that requires changes of meters and circuit breakers Size </t>
  </si>
  <si>
    <t>Downgrade of existing three phase connection 80Amps or less</t>
  </si>
  <si>
    <t>Deciations from approved plans - NEW</t>
  </si>
  <si>
    <t>Re-submission of previously approved plans (Per sqm) - NEW</t>
  </si>
  <si>
    <t>Boundary installations applications (Per sqm) - NEW</t>
  </si>
  <si>
    <t>Walkway hoarding permit-per week - NEW</t>
  </si>
  <si>
    <t>Temporary structure application - NEW</t>
  </si>
  <si>
    <t>Walkway hoarding permit-per month - NEW</t>
  </si>
  <si>
    <t>Relaxation of building line for Tuck-shop/Spaza - NEW</t>
  </si>
  <si>
    <t>Application Admin Fee for buying municipal stand - NEW</t>
  </si>
  <si>
    <t>Contravention of National Building Regulation and Building Standards by-law</t>
  </si>
  <si>
    <t>Demolition without permit / unauthorised demolition - Business - NEW</t>
  </si>
  <si>
    <t>Demolition without permit / unauthorised demolition - Residential - NEW</t>
  </si>
  <si>
    <t>Building Control Inspection fee for Business License - NEW</t>
  </si>
  <si>
    <t>Hlogotlou Stadium</t>
  </si>
  <si>
    <t>Hiring of Tafelkop Stadium</t>
  </si>
  <si>
    <t xml:space="preserve">Grade Hourly rate </t>
  </si>
  <si>
    <t xml:space="preserve">Special rate for school sports field - fixed </t>
  </si>
  <si>
    <t>Tipper truck hourly rate</t>
  </si>
  <si>
    <t xml:space="preserve">Grave re-opening </t>
  </si>
  <si>
    <t>Document handling fee for Exhumationard re-burial</t>
  </si>
  <si>
    <t>GRADE A</t>
  </si>
  <si>
    <t>GRADE B</t>
  </si>
  <si>
    <t>GRADE C</t>
  </si>
  <si>
    <t xml:space="preserve">OFFICIAL </t>
  </si>
  <si>
    <t>6% of Salary</t>
  </si>
  <si>
    <t>Lease of Municipal property building or empty stand to businesses to operate their business on.</t>
  </si>
  <si>
    <t xml:space="preserve">Lease of Municipal property building or empty stand to Industrial operated businesses. </t>
  </si>
  <si>
    <t>Public Open Spaces</t>
  </si>
  <si>
    <t>Lease of Municipal property building or empty stand to for the use by public.</t>
  </si>
  <si>
    <t xml:space="preserve">These properties are leased to benefit the community. According to legislation they are </t>
  </si>
  <si>
    <t xml:space="preserve">not classified as Investment Property and lease amount levied will not be market related </t>
  </si>
  <si>
    <t>as with Investment Property.</t>
  </si>
  <si>
    <t>where the Lessees is responsible for maintenance an improvements on the premises per Year. (Inclusive of VAT) *</t>
  </si>
  <si>
    <t>where the Municipality is responsible for maintenance an improvements on the premisesper Year. (Inclusive of VAT)*</t>
  </si>
  <si>
    <t xml:space="preserve">* ALL LEASES ARE SUBJECTED TO AN ANNUAL 10% INCREASE FOR THE DURATION OF THE LEASE. </t>
  </si>
  <si>
    <t xml:space="preserve">   OFFICIAL HOUSING IS EXCLUDED FROM THIS INCREASE IT WILL INCREASE AS SALARIES INCREASE.</t>
  </si>
  <si>
    <t>DEFYNING GRADES</t>
  </si>
  <si>
    <t xml:space="preserve">GRADE A - </t>
  </si>
  <si>
    <t xml:space="preserve">These properties represent the highest quality buildings. They are newer buildings built it the last 15 Years with top amenities. These properties are well located and well managed, </t>
  </si>
  <si>
    <t>with little of no deffered maintenance. They have secure parking, security services as well as cleaning and maintenance services, Airconditioning as standard.</t>
  </si>
  <si>
    <t xml:space="preserve">GRADE B - </t>
  </si>
  <si>
    <t xml:space="preserve">Thes properties are one step down from Grade A. The building is a bit older than Grade A. Building is mostly well maintained. These properties may not have all amenities </t>
  </si>
  <si>
    <t>of a Grade A property. These properties may also not be in the Ideal business ares.</t>
  </si>
  <si>
    <t>GRADE C -</t>
  </si>
  <si>
    <t xml:space="preserve">Class C properties are tipically more than 20 years old and located in a less than desired location. These propeties are generally in need of renovation. </t>
  </si>
  <si>
    <t>LEASING OF MUNICIPAL PROPERTY</t>
  </si>
  <si>
    <r>
      <t>for the lease of a building  per m</t>
    </r>
    <r>
      <rPr>
        <vertAlign val="superscript"/>
        <sz val="12"/>
        <color rgb="FF000000"/>
        <rFont val="Arial"/>
        <family val="2"/>
      </rPr>
      <t>2</t>
    </r>
    <r>
      <rPr>
        <sz val="12"/>
        <color rgb="FF000000"/>
        <rFont val="Arial"/>
        <family val="2"/>
      </rPr>
      <t>. (excluding VAT)*</t>
    </r>
  </si>
  <si>
    <r>
      <t>for the lease of an empty erven inside residentail area per m</t>
    </r>
    <r>
      <rPr>
        <vertAlign val="superscript"/>
        <sz val="12"/>
        <color rgb="FF000000"/>
        <rFont val="Arial"/>
        <family val="2"/>
      </rPr>
      <t>2</t>
    </r>
    <r>
      <rPr>
        <sz val="12"/>
        <color rgb="FF000000"/>
        <rFont val="Arial"/>
        <family val="2"/>
      </rPr>
      <t>. (excluding VAT)*</t>
    </r>
  </si>
  <si>
    <r>
      <t>for the lease of an empty erven/ land (Agricultural) outside residentail area per m</t>
    </r>
    <r>
      <rPr>
        <vertAlign val="superscript"/>
        <sz val="12"/>
        <color rgb="FF000000"/>
        <rFont val="Arial"/>
        <family val="2"/>
      </rPr>
      <t>2</t>
    </r>
    <r>
      <rPr>
        <sz val="12"/>
        <color rgb="FF000000"/>
        <rFont val="Arial"/>
        <family val="2"/>
      </rPr>
      <t>. (excluding VAT)*</t>
    </r>
  </si>
  <si>
    <r>
      <t>for the lease of a building  per m</t>
    </r>
    <r>
      <rPr>
        <vertAlign val="superscript"/>
        <sz val="12"/>
        <color rgb="FF000000"/>
        <rFont val="Arial"/>
        <family val="2"/>
      </rPr>
      <t>2</t>
    </r>
    <r>
      <rPr>
        <sz val="12"/>
        <color rgb="FF000000"/>
        <rFont val="Arial"/>
        <family val="2"/>
      </rPr>
      <t>.(excluding VAT) *</t>
    </r>
  </si>
  <si>
    <r>
      <t>for the lease of an empty erven/ land  outside residentail area per m</t>
    </r>
    <r>
      <rPr>
        <vertAlign val="superscript"/>
        <sz val="12"/>
        <color rgb="FF000000"/>
        <rFont val="Arial"/>
        <family val="2"/>
      </rPr>
      <t>2</t>
    </r>
    <r>
      <rPr>
        <sz val="12"/>
        <color rgb="FF000000"/>
        <rFont val="Arial"/>
        <family val="2"/>
      </rPr>
      <t>. (excluding VAT)*</t>
    </r>
  </si>
  <si>
    <r>
      <t>for the lease of an empty erven inside residentail area per m</t>
    </r>
    <r>
      <rPr>
        <vertAlign val="superscript"/>
        <sz val="12"/>
        <rFont val="Arial"/>
        <family val="2"/>
      </rPr>
      <t>2</t>
    </r>
    <r>
      <rPr>
        <sz val="12"/>
        <rFont val="Arial"/>
        <family val="2"/>
      </rPr>
      <t>. (excluding VAT)*</t>
    </r>
  </si>
  <si>
    <r>
      <t>for the lease of an empty erven/ land  outside residentail area per m</t>
    </r>
    <r>
      <rPr>
        <vertAlign val="superscript"/>
        <sz val="12"/>
        <rFont val="Arial"/>
        <family val="2"/>
      </rPr>
      <t>2</t>
    </r>
    <r>
      <rPr>
        <sz val="12"/>
        <rFont val="Arial"/>
        <family val="2"/>
      </rPr>
      <t>. (excluding VAT)*</t>
    </r>
  </si>
  <si>
    <r>
      <t>for the lease of a building per m</t>
    </r>
    <r>
      <rPr>
        <vertAlign val="superscript"/>
        <sz val="12"/>
        <color rgb="FF000000"/>
        <rFont val="Arial"/>
        <family val="2"/>
      </rPr>
      <t>2</t>
    </r>
    <r>
      <rPr>
        <sz val="12"/>
        <color rgb="FF000000"/>
        <rFont val="Arial"/>
        <family val="2"/>
      </rPr>
      <t xml:space="preserve"> (excluding VAT).*</t>
    </r>
  </si>
  <si>
    <r>
      <t xml:space="preserve">for the lease of a Agricultural Land per Hectar or part their of per </t>
    </r>
    <r>
      <rPr>
        <b/>
        <sz val="12"/>
        <color rgb="FF000000"/>
        <rFont val="Arial"/>
        <family val="2"/>
      </rPr>
      <t>ANNUM</t>
    </r>
    <r>
      <rPr>
        <sz val="12"/>
        <color rgb="FF000000"/>
        <rFont val="Arial"/>
        <family val="2"/>
      </rPr>
      <t xml:space="preserve"> (excluding VAT).*</t>
    </r>
  </si>
  <si>
    <t xml:space="preserve">Lease to official </t>
  </si>
  <si>
    <t>Per Year</t>
  </si>
  <si>
    <t>Per Month</t>
  </si>
  <si>
    <t>FINAL TARIFFS 2025/2026</t>
  </si>
  <si>
    <t>Wheelie bin ( First issue)</t>
  </si>
  <si>
    <t>Wheelie bin ( additional)</t>
  </si>
  <si>
    <t>PROPERTY RATES</t>
  </si>
  <si>
    <t>PROPERTY CATEGORY</t>
  </si>
  <si>
    <t>ADDITIONAL REBATES</t>
  </si>
  <si>
    <t>Residential Properties</t>
  </si>
  <si>
    <t> 20%</t>
  </si>
  <si>
    <t>Business,commercial and mining properties</t>
  </si>
  <si>
    <t> 25%</t>
  </si>
  <si>
    <t>Industrial properties</t>
  </si>
  <si>
    <t>Agricultural Properties</t>
  </si>
  <si>
    <t>State Owned Properties for benefit of the public</t>
  </si>
  <si>
    <t>Public Service Infrastructure properties</t>
  </si>
  <si>
    <t>Public Benefit Organization Properties/OLD Age</t>
  </si>
  <si>
    <t>Vacant</t>
  </si>
  <si>
    <t>Municipal</t>
  </si>
  <si>
    <t>No billing</t>
  </si>
  <si>
    <t>Section 50(c ) Municipal Property Rates Act</t>
  </si>
  <si>
    <t>Objection fee _ upon successful objection (the fee is refundable)</t>
  </si>
  <si>
    <t>Appeal fee _ upon successful objection (the fee is refundable)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</si>
</sst>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R&quot;#,##0;[Red]\-&quot;R&quot;#,##0"/>
    <numFmt numFmtId="165" formatCode="_-&quot;R&quot;* #,##0.00_-;\-&quot;R&quot;* #,##0.00_-;_-&quot;R&quot;* &quot;-&quot;??_-;_-@_-"/>
    <numFmt numFmtId="166" formatCode="_-* #,##0.00_-;\-* #,##0.00_-;_-* &quot;-&quot;??_-;_-@_-"/>
    <numFmt numFmtId="167" formatCode="_ * #,##0.00_ ;_ * \-#,##0.00_ ;_ * &quot;-&quot;??_ ;_ @_ "/>
    <numFmt numFmtId="168" formatCode="0.0%"/>
    <numFmt numFmtId="169" formatCode="0.000000"/>
    <numFmt numFmtId="170" formatCode="_ * #,##0.000_ ;_ * \-#,##0.000_ ;_ * &quot;-&quot;??_ ;_ @_ "/>
    <numFmt numFmtId="171" formatCode="_-[$R-436]* #,##0.00_-;\-[$R-436]* #,##0.00_-;_-[$R-436]* &quot;-&quot;??_-;_-@_-"/>
    <numFmt numFmtId="172" formatCode="[$-F800]dddd\,\ mmmm\ dd\,\ yyyy"/>
    <numFmt numFmtId="173" formatCode="0.00000"/>
    <numFmt numFmtId="174" formatCode="_-&quot;R&quot;* #,##0_-;\-&quot;R&quot;* #,##0_-;_-&quot;R&quot;* &quot;-&quot;??_-;_-@_-"/>
    <numFmt numFmtId="175" formatCode="_ * #,##0.0_ ;_ * \-#,##0.0_ ;_ * &quot;-&quot;??_ ;_ @_ 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8"/>
      <color theme="1"/>
      <name val="Arial"/>
      <family val="2"/>
    </font>
    <font>
      <sz val="10"/>
      <name val="Arial"/>
      <family val="2"/>
    </font>
    <font>
      <sz val="12"/>
      <color theme="1"/>
      <name val="Arial"/>
      <family val="2"/>
    </font>
    <font>
      <b/>
      <u/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vertAlign val="superscript"/>
      <sz val="12"/>
      <name val="Arial"/>
      <family val="2"/>
    </font>
    <font>
      <b/>
      <i/>
      <sz val="12"/>
      <name val="Arial"/>
      <family val="2"/>
    </font>
    <font>
      <i/>
      <sz val="12"/>
      <name val="Arial"/>
      <family val="2"/>
    </font>
    <font>
      <b/>
      <u/>
      <sz val="12"/>
      <color rgb="FF000000"/>
      <name val="Arial"/>
      <family val="2"/>
    </font>
    <font>
      <b/>
      <u/>
      <sz val="12"/>
      <color rgb="FFFF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vertAlign val="superscript"/>
      <sz val="12"/>
      <color rgb="FF000000"/>
      <name val="Arial"/>
      <family val="2"/>
    </font>
    <font>
      <i/>
      <sz val="12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28">
    <xf numFmtId="0" fontId="0" fillId="0" borderId="0" xfId="0"/>
    <xf numFmtId="0" fontId="4" fillId="0" borderId="0" xfId="0" applyFont="1"/>
    <xf numFmtId="0" fontId="6" fillId="0" borderId="0" xfId="0" applyFont="1"/>
    <xf numFmtId="168" fontId="4" fillId="0" borderId="0" xfId="0" applyNumberFormat="1" applyFont="1"/>
    <xf numFmtId="168" fontId="4" fillId="0" borderId="0" xfId="2" applyNumberFormat="1" applyFont="1" applyFill="1" applyBorder="1" applyAlignment="1">
      <alignment horizontal="center" vertical="center"/>
    </xf>
    <xf numFmtId="168" fontId="7" fillId="0" borderId="3" xfId="0" applyNumberFormat="1" applyFont="1" applyBorder="1"/>
    <xf numFmtId="167" fontId="7" fillId="0" borderId="3" xfId="1" applyFont="1" applyBorder="1"/>
    <xf numFmtId="0" fontId="7" fillId="0" borderId="3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7" fillId="0" borderId="3" xfId="0" applyFont="1" applyBorder="1" applyAlignment="1">
      <alignment horizontal="justify" vertical="center"/>
    </xf>
    <xf numFmtId="0" fontId="7" fillId="0" borderId="3" xfId="0" applyFont="1" applyBorder="1" applyAlignment="1">
      <alignment vertical="top" wrapText="1"/>
    </xf>
    <xf numFmtId="0" fontId="7" fillId="0" borderId="3" xfId="0" applyFont="1" applyBorder="1" applyAlignment="1">
      <alignment vertical="center" wrapText="1"/>
    </xf>
    <xf numFmtId="0" fontId="7" fillId="0" borderId="3" xfId="0" applyFont="1" applyBorder="1" applyAlignment="1">
      <alignment horizontal="justify" vertical="center" wrapText="1"/>
    </xf>
    <xf numFmtId="0" fontId="8" fillId="0" borderId="3" xfId="0" applyFont="1" applyBorder="1" applyAlignment="1">
      <alignment vertical="center" wrapText="1"/>
    </xf>
    <xf numFmtId="168" fontId="4" fillId="0" borderId="3" xfId="0" applyNumberFormat="1" applyFont="1" applyBorder="1"/>
    <xf numFmtId="0" fontId="4" fillId="0" borderId="3" xfId="0" applyFont="1" applyBorder="1" applyAlignment="1">
      <alignment horizontal="justify" vertical="center" wrapText="1"/>
    </xf>
    <xf numFmtId="0" fontId="4" fillId="0" borderId="3" xfId="0" applyFont="1" applyBorder="1" applyAlignment="1">
      <alignment vertical="center"/>
    </xf>
    <xf numFmtId="0" fontId="7" fillId="0" borderId="5" xfId="0" applyFont="1" applyBorder="1"/>
    <xf numFmtId="0" fontId="8" fillId="0" borderId="4" xfId="0" applyFont="1" applyBorder="1" applyAlignment="1">
      <alignment vertical="center"/>
    </xf>
    <xf numFmtId="0" fontId="8" fillId="0" borderId="6" xfId="0" applyFont="1" applyBorder="1" applyAlignment="1">
      <alignment horizontal="center" wrapText="1"/>
    </xf>
    <xf numFmtId="0" fontId="4" fillId="0" borderId="3" xfId="3" applyFont="1" applyBorder="1"/>
    <xf numFmtId="43" fontId="4" fillId="0" borderId="3" xfId="0" applyNumberFormat="1" applyFont="1" applyBorder="1"/>
    <xf numFmtId="0" fontId="6" fillId="0" borderId="3" xfId="3" applyFont="1" applyBorder="1"/>
    <xf numFmtId="0" fontId="6" fillId="0" borderId="3" xfId="3" applyFont="1" applyBorder="1" applyAlignment="1">
      <alignment wrapText="1"/>
    </xf>
    <xf numFmtId="0" fontId="4" fillId="0" borderId="3" xfId="3" applyFont="1" applyBorder="1" applyAlignment="1">
      <alignment horizontal="center"/>
    </xf>
    <xf numFmtId="0" fontId="6" fillId="3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3" xfId="3" applyFont="1" applyBorder="1" applyAlignment="1">
      <alignment wrapText="1"/>
    </xf>
    <xf numFmtId="0" fontId="6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7" fillId="0" borderId="3" xfId="0" applyFont="1" applyBorder="1"/>
    <xf numFmtId="0" fontId="7" fillId="0" borderId="0" xfId="0" applyFont="1"/>
    <xf numFmtId="0" fontId="8" fillId="0" borderId="3" xfId="0" applyFont="1" applyBorder="1"/>
    <xf numFmtId="43" fontId="7" fillId="0" borderId="3" xfId="0" applyNumberFormat="1" applyFont="1" applyBorder="1"/>
    <xf numFmtId="166" fontId="7" fillId="0" borderId="3" xfId="0" applyNumberFormat="1" applyFont="1" applyBorder="1"/>
    <xf numFmtId="0" fontId="7" fillId="2" borderId="0" xfId="0" applyFont="1" applyFill="1"/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4" fillId="0" borderId="0" xfId="0" applyFont="1" applyAlignment="1">
      <alignment vertical="top"/>
    </xf>
    <xf numFmtId="0" fontId="18" fillId="0" borderId="0" xfId="0" applyFont="1" applyAlignment="1">
      <alignment vertical="center"/>
    </xf>
    <xf numFmtId="0" fontId="8" fillId="0" borderId="0" xfId="0" applyFont="1"/>
    <xf numFmtId="167" fontId="6" fillId="3" borderId="3" xfId="1" applyFont="1" applyFill="1" applyBorder="1" applyAlignment="1">
      <alignment horizontal="center" vertical="center"/>
    </xf>
    <xf numFmtId="167" fontId="7" fillId="0" borderId="4" xfId="1" applyFont="1" applyBorder="1"/>
    <xf numFmtId="167" fontId="7" fillId="0" borderId="0" xfId="1" applyFont="1"/>
    <xf numFmtId="167" fontId="7" fillId="0" borderId="0" xfId="1" applyFont="1" applyFill="1"/>
    <xf numFmtId="167" fontId="6" fillId="0" borderId="3" xfId="1" applyFont="1" applyBorder="1" applyAlignment="1">
      <alignment vertical="center" wrapText="1"/>
    </xf>
    <xf numFmtId="167" fontId="4" fillId="0" borderId="3" xfId="1" applyFont="1" applyBorder="1" applyAlignment="1">
      <alignment vertical="center" wrapText="1"/>
    </xf>
    <xf numFmtId="167" fontId="4" fillId="0" borderId="0" xfId="1" applyFont="1"/>
    <xf numFmtId="0" fontId="6" fillId="0" borderId="3" xfId="0" applyFont="1" applyBorder="1" applyAlignment="1">
      <alignment horizontal="center"/>
    </xf>
    <xf numFmtId="2" fontId="7" fillId="0" borderId="0" xfId="0" applyNumberFormat="1" applyFont="1"/>
    <xf numFmtId="0" fontId="8" fillId="3" borderId="3" xfId="0" applyFont="1" applyFill="1" applyBorder="1"/>
    <xf numFmtId="0" fontId="4" fillId="0" borderId="3" xfId="0" applyFont="1" applyBorder="1"/>
    <xf numFmtId="167" fontId="4" fillId="0" borderId="3" xfId="1" applyFont="1" applyFill="1" applyBorder="1"/>
    <xf numFmtId="2" fontId="4" fillId="0" borderId="3" xfId="0" applyNumberFormat="1" applyFont="1" applyBorder="1"/>
    <xf numFmtId="170" fontId="4" fillId="0" borderId="3" xfId="1" applyNumberFormat="1" applyFont="1" applyFill="1" applyBorder="1"/>
    <xf numFmtId="0" fontId="6" fillId="0" borderId="3" xfId="0" applyFont="1" applyBorder="1"/>
    <xf numFmtId="9" fontId="7" fillId="0" borderId="3" xfId="0" applyNumberFormat="1" applyFont="1" applyBorder="1"/>
    <xf numFmtId="0" fontId="6" fillId="3" borderId="3" xfId="1" applyNumberFormat="1" applyFont="1" applyFill="1" applyBorder="1" applyAlignment="1">
      <alignment horizontal="center" vertical="center"/>
    </xf>
    <xf numFmtId="10" fontId="6" fillId="3" borderId="3" xfId="1" applyNumberFormat="1" applyFont="1" applyFill="1" applyBorder="1" applyAlignment="1">
      <alignment horizontal="center" vertical="center"/>
    </xf>
    <xf numFmtId="10" fontId="7" fillId="0" borderId="4" xfId="1" applyNumberFormat="1" applyFont="1" applyBorder="1"/>
    <xf numFmtId="10" fontId="7" fillId="0" borderId="3" xfId="1" applyNumberFormat="1" applyFont="1" applyBorder="1"/>
    <xf numFmtId="168" fontId="6" fillId="3" borderId="3" xfId="1" applyNumberFormat="1" applyFont="1" applyFill="1" applyBorder="1" applyAlignment="1">
      <alignment horizontal="center" vertical="center"/>
    </xf>
    <xf numFmtId="168" fontId="7" fillId="0" borderId="4" xfId="1" applyNumberFormat="1" applyFont="1" applyBorder="1"/>
    <xf numFmtId="168" fontId="7" fillId="0" borderId="0" xfId="1" applyNumberFormat="1" applyFont="1"/>
    <xf numFmtId="10" fontId="6" fillId="3" borderId="3" xfId="0" applyNumberFormat="1" applyFont="1" applyFill="1" applyBorder="1" applyAlignment="1">
      <alignment horizontal="center" vertical="center"/>
    </xf>
    <xf numFmtId="10" fontId="7" fillId="0" borderId="0" xfId="0" applyNumberFormat="1" applyFont="1"/>
    <xf numFmtId="168" fontId="4" fillId="0" borderId="3" xfId="2" applyNumberFormat="1" applyFont="1" applyFill="1" applyBorder="1"/>
    <xf numFmtId="168" fontId="6" fillId="0" borderId="3" xfId="0" applyNumberFormat="1" applyFont="1" applyBorder="1"/>
    <xf numFmtId="168" fontId="4" fillId="0" borderId="3" xfId="2" applyNumberFormat="1" applyFont="1" applyFill="1" applyBorder="1" applyAlignment="1">
      <alignment horizontal="center"/>
    </xf>
    <xf numFmtId="168" fontId="6" fillId="3" borderId="3" xfId="0" applyNumberFormat="1" applyFont="1" applyFill="1" applyBorder="1" applyAlignment="1">
      <alignment horizontal="center" vertical="center"/>
    </xf>
    <xf numFmtId="168" fontId="7" fillId="0" borderId="0" xfId="0" applyNumberFormat="1" applyFont="1"/>
    <xf numFmtId="167" fontId="7" fillId="0" borderId="4" xfId="1" applyFont="1" applyFill="1" applyBorder="1"/>
    <xf numFmtId="168" fontId="4" fillId="0" borderId="0" xfId="2" applyNumberFormat="1" applyFont="1" applyFill="1" applyBorder="1"/>
    <xf numFmtId="168" fontId="6" fillId="0" borderId="0" xfId="0" applyNumberFormat="1" applyFont="1"/>
    <xf numFmtId="168" fontId="4" fillId="0" borderId="0" xfId="2" applyNumberFormat="1" applyFont="1" applyFill="1" applyBorder="1" applyAlignment="1">
      <alignment horizontal="center"/>
    </xf>
    <xf numFmtId="168" fontId="6" fillId="0" borderId="0" xfId="0" applyNumberFormat="1" applyFont="1" applyAlignment="1">
      <alignment horizontal="center"/>
    </xf>
    <xf numFmtId="10" fontId="6" fillId="3" borderId="0" xfId="0" applyNumberFormat="1" applyFont="1" applyFill="1" applyAlignment="1">
      <alignment horizontal="center" vertical="center"/>
    </xf>
    <xf numFmtId="0" fontId="6" fillId="3" borderId="0" xfId="1" applyNumberFormat="1" applyFont="1" applyFill="1" applyBorder="1" applyAlignment="1">
      <alignment horizontal="center" vertical="center"/>
    </xf>
    <xf numFmtId="10" fontId="7" fillId="0" borderId="0" xfId="1" applyNumberFormat="1" applyFont="1" applyBorder="1"/>
    <xf numFmtId="168" fontId="7" fillId="0" borderId="0" xfId="1" applyNumberFormat="1" applyFont="1" applyBorder="1"/>
    <xf numFmtId="10" fontId="8" fillId="0" borderId="0" xfId="1" applyNumberFormat="1" applyFont="1" applyBorder="1"/>
    <xf numFmtId="10" fontId="4" fillId="0" borderId="0" xfId="1" applyNumberFormat="1" applyFont="1" applyBorder="1"/>
    <xf numFmtId="9" fontId="7" fillId="0" borderId="0" xfId="1" applyNumberFormat="1" applyFont="1" applyBorder="1"/>
    <xf numFmtId="10" fontId="7" fillId="0" borderId="0" xfId="1" applyNumberFormat="1" applyFont="1" applyFill="1" applyBorder="1"/>
    <xf numFmtId="168" fontId="6" fillId="0" borderId="0" xfId="0" applyNumberFormat="1" applyFont="1" applyAlignment="1">
      <alignment horizontal="center" vertical="center"/>
    </xf>
    <xf numFmtId="0" fontId="4" fillId="0" borderId="3" xfId="0" applyFont="1" applyBorder="1" applyAlignment="1">
      <alignment horizontal="justify" vertical="center"/>
    </xf>
    <xf numFmtId="0" fontId="6" fillId="3" borderId="3" xfId="0" applyFont="1" applyFill="1" applyBorder="1" applyAlignment="1">
      <alignment horizontal="center" vertical="center" wrapText="1"/>
    </xf>
    <xf numFmtId="2" fontId="4" fillId="0" borderId="0" xfId="2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171" fontId="4" fillId="0" borderId="0" xfId="4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1" fontId="4" fillId="0" borderId="0" xfId="0" applyNumberFormat="1" applyFont="1"/>
    <xf numFmtId="0" fontId="4" fillId="0" borderId="1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171" fontId="4" fillId="0" borderId="5" xfId="4" applyNumberFormat="1" applyFont="1" applyBorder="1" applyAlignment="1">
      <alignment horizontal="left" vertical="center"/>
    </xf>
    <xf numFmtId="171" fontId="4" fillId="0" borderId="5" xfId="0" applyNumberFormat="1" applyFont="1" applyBorder="1" applyAlignment="1">
      <alignment horizontal="left" vertical="center"/>
    </xf>
    <xf numFmtId="171" fontId="4" fillId="0" borderId="16" xfId="0" applyNumberFormat="1" applyFont="1" applyBorder="1"/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1" fontId="4" fillId="0" borderId="3" xfId="4" applyNumberFormat="1" applyFont="1" applyBorder="1" applyAlignment="1">
      <alignment horizontal="left" vertical="center"/>
    </xf>
    <xf numFmtId="171" fontId="4" fillId="0" borderId="3" xfId="0" applyNumberFormat="1" applyFont="1" applyBorder="1" applyAlignment="1">
      <alignment horizontal="left" vertical="center"/>
    </xf>
    <xf numFmtId="171" fontId="4" fillId="0" borderId="10" xfId="0" applyNumberFormat="1" applyFont="1" applyBorder="1"/>
    <xf numFmtId="0" fontId="4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171" fontId="6" fillId="3" borderId="13" xfId="0" applyNumberFormat="1" applyFont="1" applyFill="1" applyBorder="1" applyAlignment="1">
      <alignment horizontal="center" vertical="center" wrapText="1"/>
    </xf>
    <xf numFmtId="171" fontId="6" fillId="3" borderId="14" xfId="0" applyNumberFormat="1" applyFont="1" applyFill="1" applyBorder="1" applyAlignment="1">
      <alignment horizontal="center" vertical="center" wrapText="1"/>
    </xf>
    <xf numFmtId="174" fontId="4" fillId="0" borderId="3" xfId="1" applyNumberFormat="1" applyFont="1" applyFill="1" applyBorder="1"/>
    <xf numFmtId="10" fontId="7" fillId="0" borderId="3" xfId="0" applyNumberFormat="1" applyFont="1" applyBorder="1"/>
    <xf numFmtId="0" fontId="6" fillId="0" borderId="3" xfId="0" applyFont="1" applyBorder="1" applyAlignment="1">
      <alignment horizontal="left" vertical="center"/>
    </xf>
    <xf numFmtId="10" fontId="4" fillId="0" borderId="3" xfId="0" applyNumberFormat="1" applyFont="1" applyBorder="1"/>
    <xf numFmtId="10" fontId="4" fillId="0" borderId="3" xfId="2" applyNumberFormat="1" applyFont="1" applyFill="1" applyBorder="1"/>
    <xf numFmtId="10" fontId="6" fillId="0" borderId="3" xfId="0" applyNumberFormat="1" applyFont="1" applyBorder="1"/>
    <xf numFmtId="10" fontId="4" fillId="0" borderId="3" xfId="2" applyNumberFormat="1" applyFont="1" applyFill="1" applyBorder="1" applyAlignment="1">
      <alignment horizontal="center"/>
    </xf>
    <xf numFmtId="175" fontId="4" fillId="0" borderId="3" xfId="1" applyNumberFormat="1" applyFont="1" applyFill="1" applyBorder="1"/>
    <xf numFmtId="165" fontId="4" fillId="0" borderId="3" xfId="1" applyNumberFormat="1" applyFont="1" applyFill="1" applyBorder="1"/>
    <xf numFmtId="2" fontId="4" fillId="0" borderId="3" xfId="1" applyNumberFormat="1" applyFont="1" applyFill="1" applyBorder="1"/>
    <xf numFmtId="0" fontId="5" fillId="0" borderId="3" xfId="0" applyFont="1" applyBorder="1" applyAlignment="1">
      <alignment vertical="center"/>
    </xf>
    <xf numFmtId="164" fontId="4" fillId="0" borderId="3" xfId="1" applyNumberFormat="1" applyFont="1" applyFill="1" applyBorder="1"/>
    <xf numFmtId="0" fontId="4" fillId="0" borderId="5" xfId="0" applyFont="1" applyBorder="1"/>
    <xf numFmtId="0" fontId="4" fillId="0" borderId="6" xfId="0" applyFont="1" applyBorder="1"/>
    <xf numFmtId="0" fontId="5" fillId="0" borderId="4" xfId="0" applyFont="1" applyBorder="1" applyAlignment="1">
      <alignment vertical="center"/>
    </xf>
    <xf numFmtId="167" fontId="6" fillId="0" borderId="0" xfId="1" applyFont="1" applyFill="1" applyBorder="1" applyAlignment="1">
      <alignment horizontal="center" vertical="center"/>
    </xf>
    <xf numFmtId="49" fontId="8" fillId="0" borderId="0" xfId="0" applyNumberFormat="1" applyFont="1"/>
    <xf numFmtId="0" fontId="8" fillId="3" borderId="3" xfId="0" applyFont="1" applyFill="1" applyBorder="1" applyAlignment="1">
      <alignment horizontal="center"/>
    </xf>
    <xf numFmtId="0" fontId="4" fillId="0" borderId="20" xfId="0" applyFont="1" applyBorder="1" applyAlignment="1">
      <alignment vertical="center"/>
    </xf>
    <xf numFmtId="167" fontId="4" fillId="0" borderId="21" xfId="1" applyFont="1" applyFill="1" applyBorder="1"/>
    <xf numFmtId="165" fontId="4" fillId="0" borderId="7" xfId="1" applyNumberFormat="1" applyFont="1" applyFill="1" applyBorder="1"/>
    <xf numFmtId="10" fontId="4" fillId="0" borderId="7" xfId="2" applyNumberFormat="1" applyFont="1" applyFill="1" applyBorder="1"/>
    <xf numFmtId="2" fontId="6" fillId="0" borderId="0" xfId="0" applyNumberFormat="1" applyFont="1"/>
    <xf numFmtId="172" fontId="7" fillId="0" borderId="0" xfId="0" applyNumberFormat="1" applyFont="1"/>
    <xf numFmtId="165" fontId="4" fillId="0" borderId="22" xfId="1" applyNumberFormat="1" applyFont="1" applyFill="1" applyBorder="1"/>
    <xf numFmtId="10" fontId="4" fillId="0" borderId="22" xfId="2" applyNumberFormat="1" applyFont="1" applyFill="1" applyBorder="1"/>
    <xf numFmtId="0" fontId="6" fillId="0" borderId="3" xfId="0" applyFont="1" applyBorder="1" applyAlignment="1">
      <alignment wrapText="1"/>
    </xf>
    <xf numFmtId="43" fontId="7" fillId="0" borderId="7" xfId="0" applyNumberFormat="1" applyFont="1" applyBorder="1"/>
    <xf numFmtId="168" fontId="7" fillId="0" borderId="7" xfId="0" applyNumberFormat="1" applyFont="1" applyBorder="1"/>
    <xf numFmtId="43" fontId="7" fillId="0" borderId="0" xfId="0" applyNumberFormat="1" applyFont="1"/>
    <xf numFmtId="43" fontId="7" fillId="0" borderId="22" xfId="0" applyNumberFormat="1" applyFont="1" applyBorder="1"/>
    <xf numFmtId="9" fontId="7" fillId="0" borderId="22" xfId="0" applyNumberFormat="1" applyFont="1" applyBorder="1"/>
    <xf numFmtId="0" fontId="9" fillId="0" borderId="3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7" fillId="0" borderId="3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6" fillId="0" borderId="29" xfId="0" applyFont="1" applyBorder="1" applyAlignment="1">
      <alignment horizontal="center"/>
    </xf>
    <xf numFmtId="0" fontId="6" fillId="0" borderId="30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165" fontId="4" fillId="0" borderId="3" xfId="5" applyFont="1" applyBorder="1" applyAlignment="1">
      <alignment horizont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top"/>
    </xf>
    <xf numFmtId="167" fontId="4" fillId="0" borderId="3" xfId="1" applyFont="1" applyBorder="1" applyAlignment="1">
      <alignment horizontal="center"/>
    </xf>
    <xf numFmtId="167" fontId="4" fillId="5" borderId="3" xfId="1" applyFont="1" applyFill="1" applyBorder="1"/>
    <xf numFmtId="168" fontId="4" fillId="5" borderId="3" xfId="2" applyNumberFormat="1" applyFont="1" applyFill="1" applyBorder="1"/>
    <xf numFmtId="167" fontId="7" fillId="5" borderId="3" xfId="1" applyFont="1" applyFill="1" applyBorder="1"/>
    <xf numFmtId="168" fontId="7" fillId="5" borderId="3" xfId="1" applyNumberFormat="1" applyFont="1" applyFill="1" applyBorder="1"/>
    <xf numFmtId="169" fontId="4" fillId="0" borderId="0" xfId="2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0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169" fontId="4" fillId="0" borderId="3" xfId="2" applyNumberFormat="1" applyFont="1" applyFill="1" applyBorder="1" applyAlignment="1">
      <alignment horizontal="center" vertical="center"/>
    </xf>
    <xf numFmtId="168" fontId="4" fillId="0" borderId="3" xfId="2" applyNumberFormat="1" applyFont="1" applyFill="1" applyBorder="1" applyAlignment="1">
      <alignment horizontal="center" vertical="center"/>
    </xf>
    <xf numFmtId="169" fontId="4" fillId="0" borderId="20" xfId="2" applyNumberFormat="1" applyFont="1" applyFill="1" applyBorder="1" applyAlignment="1">
      <alignment horizontal="center" vertical="center"/>
    </xf>
    <xf numFmtId="168" fontId="4" fillId="0" borderId="3" xfId="2" applyNumberFormat="1" applyFont="1" applyBorder="1"/>
    <xf numFmtId="173" fontId="4" fillId="0" borderId="3" xfId="2" applyNumberFormat="1" applyFont="1" applyFill="1" applyBorder="1" applyAlignment="1">
      <alignment horizontal="center" vertical="center"/>
    </xf>
    <xf numFmtId="173" fontId="4" fillId="0" borderId="20" xfId="2" applyNumberFormat="1" applyFont="1" applyFill="1" applyBorder="1" applyAlignment="1">
      <alignment horizontal="center" vertical="center"/>
    </xf>
    <xf numFmtId="9" fontId="4" fillId="0" borderId="3" xfId="2" applyFont="1" applyFill="1" applyBorder="1" applyAlignment="1">
      <alignment horizontal="center" vertical="center"/>
    </xf>
    <xf numFmtId="0" fontId="4" fillId="0" borderId="3" xfId="0" applyFont="1" applyBorder="1" applyAlignment="1">
      <alignment wrapText="1"/>
    </xf>
    <xf numFmtId="43" fontId="4" fillId="0" borderId="0" xfId="0" applyNumberFormat="1" applyFont="1"/>
    <xf numFmtId="10" fontId="7" fillId="0" borderId="3" xfId="0" applyNumberFormat="1" applyFont="1" applyBorder="1" applyAlignment="1">
      <alignment horizontal="left" vertical="center"/>
    </xf>
    <xf numFmtId="43" fontId="7" fillId="4" borderId="23" xfId="0" applyNumberFormat="1" applyFont="1" applyFill="1" applyBorder="1" applyAlignment="1">
      <alignment horizontal="center"/>
    </xf>
    <xf numFmtId="43" fontId="7" fillId="4" borderId="24" xfId="0" applyNumberFormat="1" applyFont="1" applyFill="1" applyBorder="1" applyAlignment="1">
      <alignment horizontal="center"/>
    </xf>
    <xf numFmtId="43" fontId="7" fillId="4" borderId="27" xfId="0" applyNumberFormat="1" applyFont="1" applyFill="1" applyBorder="1" applyAlignment="1">
      <alignment horizontal="center"/>
    </xf>
    <xf numFmtId="43" fontId="7" fillId="4" borderId="28" xfId="0" applyNumberFormat="1" applyFont="1" applyFill="1" applyBorder="1" applyAlignment="1">
      <alignment horizontal="center"/>
    </xf>
    <xf numFmtId="43" fontId="7" fillId="4" borderId="25" xfId="0" applyNumberFormat="1" applyFont="1" applyFill="1" applyBorder="1" applyAlignment="1">
      <alignment horizontal="center"/>
    </xf>
    <xf numFmtId="43" fontId="7" fillId="4" borderId="26" xfId="0" applyNumberFormat="1" applyFont="1" applyFill="1" applyBorder="1" applyAlignment="1">
      <alignment horizontal="center"/>
    </xf>
    <xf numFmtId="43" fontId="7" fillId="4" borderId="20" xfId="0" applyNumberFormat="1" applyFont="1" applyFill="1" applyBorder="1" applyAlignment="1">
      <alignment horizontal="center"/>
    </xf>
    <xf numFmtId="43" fontId="7" fillId="4" borderId="21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67" fontId="4" fillId="4" borderId="23" xfId="1" applyFont="1" applyFill="1" applyBorder="1" applyAlignment="1">
      <alignment horizontal="center"/>
    </xf>
    <xf numFmtId="167" fontId="4" fillId="4" borderId="24" xfId="1" applyFont="1" applyFill="1" applyBorder="1" applyAlignment="1">
      <alignment horizontal="center"/>
    </xf>
    <xf numFmtId="167" fontId="4" fillId="4" borderId="25" xfId="1" applyFont="1" applyFill="1" applyBorder="1" applyAlignment="1">
      <alignment horizontal="center"/>
    </xf>
    <xf numFmtId="167" fontId="4" fillId="4" borderId="26" xfId="1" applyFont="1" applyFill="1" applyBorder="1" applyAlignment="1">
      <alignment horizontal="center"/>
    </xf>
    <xf numFmtId="167" fontId="4" fillId="4" borderId="27" xfId="1" applyFont="1" applyFill="1" applyBorder="1" applyAlignment="1">
      <alignment horizontal="center"/>
    </xf>
    <xf numFmtId="167" fontId="4" fillId="4" borderId="28" xfId="1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165" fontId="4" fillId="3" borderId="23" xfId="5" applyFont="1" applyFill="1" applyBorder="1" applyAlignment="1">
      <alignment horizontal="center"/>
    </xf>
    <xf numFmtId="165" fontId="4" fillId="3" borderId="24" xfId="5" applyFont="1" applyFill="1" applyBorder="1" applyAlignment="1">
      <alignment horizontal="center"/>
    </xf>
    <xf numFmtId="165" fontId="4" fillId="3" borderId="25" xfId="5" applyFont="1" applyFill="1" applyBorder="1" applyAlignment="1">
      <alignment horizontal="center"/>
    </xf>
    <xf numFmtId="165" fontId="4" fillId="3" borderId="26" xfId="5" applyFont="1" applyFill="1" applyBorder="1" applyAlignment="1">
      <alignment horizontal="center"/>
    </xf>
    <xf numFmtId="165" fontId="4" fillId="3" borderId="20" xfId="5" applyFont="1" applyFill="1" applyBorder="1" applyAlignment="1">
      <alignment horizontal="center"/>
    </xf>
    <xf numFmtId="165" fontId="4" fillId="3" borderId="21" xfId="5" applyFont="1" applyFill="1" applyBorder="1" applyAlignment="1">
      <alignment horizontal="center"/>
    </xf>
    <xf numFmtId="0" fontId="4" fillId="3" borderId="20" xfId="0" applyFont="1" applyFill="1" applyBorder="1" applyAlignment="1">
      <alignment horizontal="center"/>
    </xf>
    <xf numFmtId="0" fontId="4" fillId="3" borderId="32" xfId="0" applyFont="1" applyFill="1" applyBorder="1" applyAlignment="1">
      <alignment horizontal="center"/>
    </xf>
    <xf numFmtId="0" fontId="4" fillId="3" borderId="21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3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0" borderId="3" xfId="0" applyFont="1" applyBorder="1" applyAlignment="1">
      <alignment vertical="center" wrapText="1"/>
    </xf>
    <xf numFmtId="167" fontId="4" fillId="0" borderId="3" xfId="1" applyFont="1" applyBorder="1" applyAlignment="1">
      <alignment vertical="center" wrapText="1"/>
    </xf>
    <xf numFmtId="0" fontId="6" fillId="0" borderId="3" xfId="0" applyFont="1" applyBorder="1" applyAlignment="1">
      <alignment horizontal="center" wrapText="1"/>
    </xf>
    <xf numFmtId="0" fontId="6" fillId="0" borderId="8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</cellXfs>
  <cellStyles count="6">
    <cellStyle name="Comma" xfId="1" builtinId="3"/>
    <cellStyle name="Currency" xfId="4" builtinId="4"/>
    <cellStyle name="Currency 2" xfId="5" xr:uid="{2C69F23F-11A3-4FB2-AEDF-3936AEDC9F39}"/>
    <cellStyle name="Normal" xfId="0" builtinId="0"/>
    <cellStyle name="Normal 2" xfId="3" xr:uid="{00000000-0005-0000-0000-00000300000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3276600</xdr:colOff>
      <xdr:row>1</xdr:row>
      <xdr:rowOff>30480</xdr:rowOff>
    </xdr:from>
    <xdr:to>
      <xdr:col>1</xdr:col>
      <xdr:colOff>347618</xdr:colOff>
      <xdr:row>9</xdr:row>
      <xdr:rowOff>36738</xdr:rowOff>
    </xdr:to>
    <xdr:pic>
      <xdr:nvPicPr>
        <xdr:cNvPr id="2" name="Picture 1" descr="Groblersdal Logo.JPG">
          <a:extLst>
            <a:ext uri="{FF2B5EF4-FFF2-40B4-BE49-F238E27FC236}">
              <a16:creationId xmlns:a16="http://schemas.microsoft.com/office/drawing/2014/main" id="{E3F36463-6F00-46C6-A2C6-E301112AC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600" y="228600"/>
          <a:ext cx="1498238" cy="15912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E18"/>
  <sheetViews>
    <sheetView showGridLines="0" view="pageBreakPreview" zoomScaleNormal="100" zoomScaleSheetLayoutView="100" workbookViewId="0">
      <selection activeCell="A15" sqref="A15"/>
    </sheetView>
  </sheetViews>
  <sheetFormatPr defaultColWidth="8.5546875" defaultRowHeight="15" x14ac:dyDescent="0.25"/>
  <cols>
    <col min="1" max="1" width="64.5546875" style="1" bestFit="1" customWidth="1"/>
    <col min="2" max="2" width="14" style="1" bestFit="1" customWidth="1"/>
    <col min="3" max="3" width="13.6640625" style="1" customWidth="1"/>
    <col min="4" max="4" width="14" style="1" customWidth="1"/>
    <col min="5" max="16384" width="8.5546875" style="1"/>
  </cols>
  <sheetData>
    <row r="1" spans="1:5" ht="15.6" x14ac:dyDescent="0.3">
      <c r="A1" s="174"/>
    </row>
    <row r="2" spans="1:5" ht="15.6" x14ac:dyDescent="0.25">
      <c r="A2" s="27"/>
      <c r="B2" s="94"/>
      <c r="C2" s="131"/>
      <c r="D2" s="94"/>
    </row>
    <row r="3" spans="1:5" ht="15.6" x14ac:dyDescent="0.25">
      <c r="A3" s="27"/>
      <c r="B3" s="94"/>
      <c r="C3" s="131"/>
      <c r="D3" s="94"/>
    </row>
    <row r="4" spans="1:5" ht="15.6" x14ac:dyDescent="0.25">
      <c r="A4" s="27"/>
      <c r="B4" s="94"/>
      <c r="C4" s="131"/>
      <c r="D4" s="94"/>
    </row>
    <row r="5" spans="1:5" ht="15.6" x14ac:dyDescent="0.25">
      <c r="A5" s="27"/>
      <c r="B5" s="94"/>
      <c r="C5" s="131"/>
      <c r="D5" s="94"/>
    </row>
    <row r="6" spans="1:5" ht="15.6" x14ac:dyDescent="0.25">
      <c r="A6" s="27"/>
      <c r="B6" s="94"/>
      <c r="C6" s="131"/>
      <c r="D6" s="94"/>
    </row>
    <row r="7" spans="1:5" ht="15.6" x14ac:dyDescent="0.25">
      <c r="A7" s="27"/>
      <c r="B7" s="94"/>
      <c r="C7" s="131"/>
      <c r="D7" s="94"/>
    </row>
    <row r="8" spans="1:5" ht="15.6" x14ac:dyDescent="0.25">
      <c r="A8" s="27"/>
      <c r="B8" s="94"/>
      <c r="C8" s="131"/>
      <c r="D8" s="94"/>
    </row>
    <row r="9" spans="1:5" ht="15.6" x14ac:dyDescent="0.25">
      <c r="A9" s="27"/>
      <c r="B9" s="94"/>
      <c r="C9" s="175"/>
      <c r="D9" s="94"/>
    </row>
    <row r="10" spans="1:5" x14ac:dyDescent="0.25">
      <c r="A10" s="176"/>
      <c r="B10" s="78"/>
      <c r="C10" s="173"/>
      <c r="D10" s="78"/>
    </row>
    <row r="11" spans="1:5" ht="35.4" x14ac:dyDescent="0.25">
      <c r="A11" s="197" t="s">
        <v>0</v>
      </c>
      <c r="B11" s="197"/>
      <c r="C11" s="197"/>
      <c r="D11" s="197"/>
      <c r="E11" s="197"/>
    </row>
    <row r="12" spans="1:5" ht="35.4" x14ac:dyDescent="0.25">
      <c r="A12" s="197" t="s">
        <v>442</v>
      </c>
      <c r="B12" s="197"/>
      <c r="C12" s="197"/>
      <c r="D12" s="197"/>
      <c r="E12" s="197"/>
    </row>
    <row r="13" spans="1:5" x14ac:dyDescent="0.25">
      <c r="A13" s="176"/>
      <c r="B13" s="78"/>
      <c r="C13" s="173"/>
      <c r="D13" s="78"/>
    </row>
    <row r="14" spans="1:5" x14ac:dyDescent="0.25">
      <c r="A14" s="176"/>
      <c r="B14" s="78"/>
      <c r="C14" s="173"/>
      <c r="D14" s="78"/>
    </row>
    <row r="15" spans="1:5" x14ac:dyDescent="0.25">
      <c r="A15" s="176"/>
      <c r="B15" s="78"/>
      <c r="C15" s="173"/>
      <c r="D15" s="78"/>
    </row>
    <row r="16" spans="1:5" ht="15.6" x14ac:dyDescent="0.25">
      <c r="A16" s="177"/>
    </row>
    <row r="17" spans="1:4" x14ac:dyDescent="0.25">
      <c r="A17" s="176"/>
      <c r="B17" s="3"/>
      <c r="C17" s="93"/>
      <c r="D17" s="4"/>
    </row>
    <row r="18" spans="1:4" x14ac:dyDescent="0.25">
      <c r="A18" s="176"/>
      <c r="B18" s="3"/>
      <c r="C18" s="93"/>
      <c r="D18" s="4"/>
    </row>
  </sheetData>
  <mergeCells count="2">
    <mergeCell ref="A11:E11"/>
    <mergeCell ref="A12:E12"/>
  </mergeCells>
  <pageMargins left="0.7" right="0.7" top="0.75" bottom="0.75" header="0.3" footer="0.3"/>
  <pageSetup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2A362-4E35-4579-9594-47296034D10B}">
  <sheetPr>
    <pageSetUpPr fitToPage="1"/>
  </sheetPr>
  <dimension ref="A1:J16"/>
  <sheetViews>
    <sheetView view="pageBreakPreview" zoomScaleNormal="100" zoomScaleSheetLayoutView="100" workbookViewId="0">
      <selection activeCell="A11" sqref="A11"/>
    </sheetView>
  </sheetViews>
  <sheetFormatPr defaultColWidth="8.5546875" defaultRowHeight="15" x14ac:dyDescent="0.25"/>
  <cols>
    <col min="1" max="1" width="64.5546875" style="1" bestFit="1" customWidth="1"/>
    <col min="2" max="2" width="24.77734375" style="1" customWidth="1"/>
    <col min="3" max="3" width="16.33203125" style="1" bestFit="1" customWidth="1"/>
    <col min="4" max="4" width="16.44140625" style="1" bestFit="1" customWidth="1"/>
    <col min="5" max="5" width="16.44140625" style="1" customWidth="1"/>
    <col min="6" max="6" width="21.33203125" style="1" customWidth="1"/>
    <col min="7" max="7" width="11.44140625" style="1" bestFit="1" customWidth="1"/>
    <col min="8" max="8" width="14" style="1" bestFit="1" customWidth="1"/>
    <col min="9" max="9" width="13.6640625" style="1" customWidth="1"/>
    <col min="10" max="10" width="14" style="1" customWidth="1"/>
    <col min="11" max="16384" width="8.5546875" style="1"/>
  </cols>
  <sheetData>
    <row r="1" spans="1:10" ht="15.6" x14ac:dyDescent="0.3">
      <c r="A1" s="174" t="s">
        <v>445</v>
      </c>
    </row>
    <row r="2" spans="1:10" ht="15.6" x14ac:dyDescent="0.25">
      <c r="A2" s="198" t="s">
        <v>446</v>
      </c>
      <c r="B2" s="198" t="s">
        <v>447</v>
      </c>
      <c r="C2" s="47" t="s">
        <v>1</v>
      </c>
      <c r="D2" s="25" t="s">
        <v>2</v>
      </c>
      <c r="E2" s="47" t="s">
        <v>1</v>
      </c>
      <c r="F2" s="25" t="s">
        <v>2</v>
      </c>
      <c r="G2" s="47" t="s">
        <v>1</v>
      </c>
      <c r="H2" s="25" t="s">
        <v>2</v>
      </c>
      <c r="I2" s="47" t="s">
        <v>1</v>
      </c>
      <c r="J2" s="25" t="s">
        <v>2</v>
      </c>
    </row>
    <row r="3" spans="1:10" ht="15.6" x14ac:dyDescent="0.25">
      <c r="A3" s="199"/>
      <c r="B3" s="199"/>
      <c r="C3" s="63" t="s">
        <v>3</v>
      </c>
      <c r="D3" s="25" t="s">
        <v>3</v>
      </c>
      <c r="E3" s="63" t="s">
        <v>4</v>
      </c>
      <c r="F3" s="25" t="s">
        <v>4</v>
      </c>
      <c r="G3" s="63" t="s">
        <v>5</v>
      </c>
      <c r="H3" s="25" t="s">
        <v>5</v>
      </c>
      <c r="I3" s="63" t="s">
        <v>7</v>
      </c>
      <c r="J3" s="25" t="s">
        <v>7</v>
      </c>
    </row>
    <row r="4" spans="1:10" x14ac:dyDescent="0.25">
      <c r="A4" s="16" t="s">
        <v>448</v>
      </c>
      <c r="B4" s="178" t="s">
        <v>449</v>
      </c>
      <c r="C4" s="179">
        <v>1.0428977462903997E-2</v>
      </c>
      <c r="D4" s="180">
        <v>4.9000000000000002E-2</v>
      </c>
      <c r="E4" s="179">
        <f t="shared" ref="E4:E10" si="0">+C4*(1+F4)</f>
        <v>1.0877423493808868E-2</v>
      </c>
      <c r="F4" s="180">
        <v>4.2999999999999997E-2</v>
      </c>
      <c r="G4" s="179">
        <f>+E4*(1+H4)</f>
        <v>1.1377784974524076E-2</v>
      </c>
      <c r="H4" s="180">
        <v>4.5999999999999999E-2</v>
      </c>
      <c r="I4" s="181">
        <f>+G4*(1+J4)</f>
        <v>1.1878407513403137E-2</v>
      </c>
      <c r="J4" s="182">
        <v>4.3999999999999997E-2</v>
      </c>
    </row>
    <row r="5" spans="1:10" x14ac:dyDescent="0.25">
      <c r="A5" s="16" t="s">
        <v>450</v>
      </c>
      <c r="B5" s="178" t="s">
        <v>451</v>
      </c>
      <c r="C5" s="183">
        <v>2.0600734049999996E-2</v>
      </c>
      <c r="D5" s="180">
        <v>4.9000000000000002E-2</v>
      </c>
      <c r="E5" s="183">
        <f t="shared" si="0"/>
        <v>2.1486565614149994E-2</v>
      </c>
      <c r="F5" s="180">
        <v>4.2999999999999997E-2</v>
      </c>
      <c r="G5" s="183">
        <f t="shared" ref="G5:I10" si="1">+E5*(1+H5)</f>
        <v>2.2474947632400894E-2</v>
      </c>
      <c r="H5" s="180">
        <v>4.5999999999999999E-2</v>
      </c>
      <c r="I5" s="184">
        <f t="shared" si="1"/>
        <v>2.3463845328226533E-2</v>
      </c>
      <c r="J5" s="182">
        <v>4.3999999999999997E-2</v>
      </c>
    </row>
    <row r="6" spans="1:10" x14ac:dyDescent="0.25">
      <c r="A6" s="16" t="s">
        <v>452</v>
      </c>
      <c r="B6" s="185">
        <v>0</v>
      </c>
      <c r="C6" s="179">
        <v>2.7188226932817463E-3</v>
      </c>
      <c r="D6" s="180">
        <v>4.9000000000000002E-2</v>
      </c>
      <c r="E6" s="179">
        <f t="shared" si="0"/>
        <v>2.8357320690928613E-3</v>
      </c>
      <c r="F6" s="180">
        <v>4.2999999999999997E-2</v>
      </c>
      <c r="G6" s="179">
        <f t="shared" si="1"/>
        <v>2.9661757442711332E-3</v>
      </c>
      <c r="H6" s="180">
        <v>4.5999999999999999E-2</v>
      </c>
      <c r="I6" s="181">
        <f t="shared" si="1"/>
        <v>3.096687477019063E-3</v>
      </c>
      <c r="J6" s="182">
        <v>4.3999999999999997E-2</v>
      </c>
    </row>
    <row r="7" spans="1:10" x14ac:dyDescent="0.25">
      <c r="A7" s="16" t="s">
        <v>453</v>
      </c>
      <c r="B7" s="185">
        <v>0</v>
      </c>
      <c r="C7" s="179">
        <v>2.6046397259999994E-3</v>
      </c>
      <c r="D7" s="180">
        <v>4.9000000000000002E-2</v>
      </c>
      <c r="E7" s="179">
        <f t="shared" si="0"/>
        <v>2.716639234217999E-3</v>
      </c>
      <c r="F7" s="180">
        <v>4.2999999999999997E-2</v>
      </c>
      <c r="G7" s="179">
        <f t="shared" si="1"/>
        <v>2.841604638992027E-3</v>
      </c>
      <c r="H7" s="180">
        <v>4.5999999999999999E-2</v>
      </c>
      <c r="I7" s="181">
        <f t="shared" si="1"/>
        <v>2.9666352431076764E-3</v>
      </c>
      <c r="J7" s="182">
        <v>4.3999999999999997E-2</v>
      </c>
    </row>
    <row r="8" spans="1:10" x14ac:dyDescent="0.25">
      <c r="A8" s="16" t="s">
        <v>454</v>
      </c>
      <c r="B8" s="178" t="s">
        <v>449</v>
      </c>
      <c r="C8" s="179">
        <v>1.0428977462903997E-2</v>
      </c>
      <c r="D8" s="180">
        <v>4.9000000000000002E-2</v>
      </c>
      <c r="E8" s="179">
        <f t="shared" si="0"/>
        <v>1.0877423493808868E-2</v>
      </c>
      <c r="F8" s="180">
        <v>4.2999999999999997E-2</v>
      </c>
      <c r="G8" s="179">
        <f t="shared" si="1"/>
        <v>1.1377784974524076E-2</v>
      </c>
      <c r="H8" s="180">
        <v>4.5999999999999999E-2</v>
      </c>
      <c r="I8" s="181">
        <f t="shared" si="1"/>
        <v>1.1878407513403137E-2</v>
      </c>
      <c r="J8" s="182">
        <v>4.3999999999999997E-2</v>
      </c>
    </row>
    <row r="9" spans="1:10" x14ac:dyDescent="0.25">
      <c r="A9" s="16" t="s">
        <v>455</v>
      </c>
      <c r="B9" s="185">
        <v>0</v>
      </c>
      <c r="C9" s="179">
        <v>2.6046397259999994E-3</v>
      </c>
      <c r="D9" s="180">
        <v>4.9000000000000002E-2</v>
      </c>
      <c r="E9" s="179">
        <f t="shared" si="0"/>
        <v>2.716639234217999E-3</v>
      </c>
      <c r="F9" s="180">
        <v>4.2999999999999997E-2</v>
      </c>
      <c r="G9" s="179">
        <f t="shared" si="1"/>
        <v>2.841604638992027E-3</v>
      </c>
      <c r="H9" s="180">
        <v>4.5999999999999999E-2</v>
      </c>
      <c r="I9" s="181">
        <f t="shared" si="1"/>
        <v>2.9666352431076764E-3</v>
      </c>
      <c r="J9" s="182">
        <v>4.3999999999999997E-2</v>
      </c>
    </row>
    <row r="10" spans="1:10" x14ac:dyDescent="0.25">
      <c r="A10" s="16" t="s">
        <v>456</v>
      </c>
      <c r="B10" s="185">
        <v>0</v>
      </c>
      <c r="C10" s="179">
        <v>2.6046397259999994E-3</v>
      </c>
      <c r="D10" s="180">
        <v>4.9000000000000002E-2</v>
      </c>
      <c r="E10" s="179">
        <f t="shared" si="0"/>
        <v>2.716639234217999E-3</v>
      </c>
      <c r="F10" s="180">
        <v>4.2999999999999997E-2</v>
      </c>
      <c r="G10" s="179">
        <f t="shared" si="1"/>
        <v>2.841604638992027E-3</v>
      </c>
      <c r="H10" s="180">
        <v>4.5999999999999999E-2</v>
      </c>
      <c r="I10" s="181">
        <f t="shared" si="1"/>
        <v>2.9666352431076764E-3</v>
      </c>
      <c r="J10" s="182">
        <v>4.3999999999999997E-2</v>
      </c>
    </row>
    <row r="11" spans="1:10" s="2" customFormat="1" ht="15.6" x14ac:dyDescent="0.3">
      <c r="A11" s="186" t="s">
        <v>457</v>
      </c>
      <c r="B11" s="178" t="s">
        <v>449</v>
      </c>
      <c r="C11" s="179">
        <v>1.0428977462903997E-2</v>
      </c>
      <c r="D11" s="180">
        <v>4.9000000000000002E-2</v>
      </c>
      <c r="E11" s="57">
        <v>1.0908730309853374E-2</v>
      </c>
      <c r="F11" s="180">
        <v>4.2999999999999997E-2</v>
      </c>
      <c r="G11" s="179">
        <f>+E11*(1+H11)</f>
        <v>1.141053190410663E-2</v>
      </c>
      <c r="H11" s="180">
        <v>4.5999999999999999E-2</v>
      </c>
      <c r="I11" s="181">
        <f>+G11*(1+J11)</f>
        <v>1.1912595307887321E-2</v>
      </c>
      <c r="J11" s="182">
        <v>4.3999999999999997E-2</v>
      </c>
    </row>
    <row r="12" spans="1:10" x14ac:dyDescent="0.25">
      <c r="A12" s="57" t="s">
        <v>458</v>
      </c>
      <c r="B12" s="57" t="s">
        <v>459</v>
      </c>
      <c r="C12" s="57" t="s">
        <v>459</v>
      </c>
      <c r="D12" s="57" t="s">
        <v>459</v>
      </c>
      <c r="E12" s="57" t="s">
        <v>459</v>
      </c>
      <c r="F12" s="57" t="s">
        <v>459</v>
      </c>
      <c r="G12" s="57" t="s">
        <v>459</v>
      </c>
      <c r="H12" s="57" t="s">
        <v>459</v>
      </c>
      <c r="I12" s="57" t="s">
        <v>459</v>
      </c>
      <c r="J12" s="57" t="s">
        <v>459</v>
      </c>
    </row>
    <row r="14" spans="1:10" ht="15.6" x14ac:dyDescent="0.25">
      <c r="A14" s="177" t="s">
        <v>460</v>
      </c>
    </row>
    <row r="15" spans="1:10" x14ac:dyDescent="0.25">
      <c r="A15" s="176" t="s">
        <v>461</v>
      </c>
      <c r="C15" s="187">
        <v>276.32826</v>
      </c>
      <c r="D15" s="3">
        <v>4.9000000000000002E-2</v>
      </c>
      <c r="E15" s="187">
        <f>C15*(1+F15)</f>
        <v>288.21037517999997</v>
      </c>
      <c r="F15" s="3">
        <v>4.2999999999999997E-2</v>
      </c>
      <c r="G15" s="187">
        <f>E15*(1+H15)</f>
        <v>301.46805243827998</v>
      </c>
      <c r="H15" s="3">
        <v>4.5999999999999999E-2</v>
      </c>
      <c r="I15" s="93">
        <f t="shared" ref="I15:I16" si="2">+G15*(1+J15)</f>
        <v>314.7326467455643</v>
      </c>
      <c r="J15" s="4">
        <v>4.3999999999999997E-2</v>
      </c>
    </row>
    <row r="16" spans="1:10" x14ac:dyDescent="0.25">
      <c r="A16" s="176" t="s">
        <v>462</v>
      </c>
      <c r="C16" s="187">
        <v>276.32826</v>
      </c>
      <c r="D16" s="3">
        <v>4.9000000000000002E-2</v>
      </c>
      <c r="E16" s="187">
        <f>C16*(1+F16)</f>
        <v>288.21037517999997</v>
      </c>
      <c r="F16" s="3">
        <v>4.2999999999999997E-2</v>
      </c>
      <c r="G16" s="187">
        <f>E16*(1+H16)</f>
        <v>301.46805243827998</v>
      </c>
      <c r="H16" s="3">
        <v>4.5999999999999999E-2</v>
      </c>
      <c r="I16" s="93">
        <f t="shared" si="2"/>
        <v>314.7326467455643</v>
      </c>
      <c r="J16" s="4">
        <v>4.3999999999999997E-2</v>
      </c>
    </row>
  </sheetData>
  <mergeCells count="2">
    <mergeCell ref="A2:A3"/>
    <mergeCell ref="B2:B3"/>
  </mergeCells>
  <pageMargins left="0.7" right="0.7" top="0.75" bottom="0.75" header="0.3" footer="0.3"/>
  <pageSetup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E1FD6-052B-4D90-8293-E11B3A5D6D88}">
  <sheetPr>
    <tabColor rgb="FF92D050"/>
    <pageSetUpPr fitToPage="1"/>
  </sheetPr>
  <dimension ref="A1:K128"/>
  <sheetViews>
    <sheetView view="pageBreakPreview" topLeftCell="A59" zoomScaleNormal="100" zoomScaleSheetLayoutView="100" workbookViewId="0">
      <selection activeCell="A120" sqref="A120"/>
    </sheetView>
  </sheetViews>
  <sheetFormatPr defaultColWidth="8.5546875" defaultRowHeight="15" x14ac:dyDescent="0.25"/>
  <cols>
    <col min="1" max="1" width="85.21875" style="35" customWidth="1"/>
    <col min="2" max="2" width="15.21875" style="55" customWidth="1"/>
    <col min="3" max="3" width="13.6640625" style="71" customWidth="1"/>
    <col min="4" max="4" width="14.5546875" style="55" bestFit="1" customWidth="1"/>
    <col min="5" max="5" width="14.33203125" style="76" customWidth="1"/>
    <col min="6" max="6" width="14.5546875" style="35" bestFit="1" customWidth="1"/>
    <col min="7" max="7" width="15.109375" style="76" customWidth="1"/>
    <col min="8" max="8" width="14.5546875" style="35" bestFit="1" customWidth="1"/>
    <col min="9" max="9" width="15.109375" style="76" customWidth="1"/>
    <col min="10" max="10" width="14" style="35" hidden="1" customWidth="1"/>
    <col min="11" max="11" width="6.5546875" style="76" customWidth="1"/>
    <col min="12" max="12" width="7.5546875" style="35" customWidth="1"/>
    <col min="13" max="16384" width="8.5546875" style="35"/>
  </cols>
  <sheetData>
    <row r="1" spans="1:11" ht="40.5" customHeight="1" x14ac:dyDescent="0.25">
      <c r="A1" s="200" t="s">
        <v>6</v>
      </c>
      <c r="B1" s="47" t="s">
        <v>1</v>
      </c>
      <c r="C1" s="64" t="s">
        <v>2</v>
      </c>
      <c r="D1" s="47" t="s">
        <v>1</v>
      </c>
      <c r="E1" s="67" t="s">
        <v>2</v>
      </c>
      <c r="F1" s="47" t="s">
        <v>1</v>
      </c>
      <c r="G1" s="67" t="s">
        <v>2</v>
      </c>
      <c r="H1" s="47" t="s">
        <v>1</v>
      </c>
      <c r="I1" s="67" t="s">
        <v>2</v>
      </c>
      <c r="J1" s="47" t="s">
        <v>1</v>
      </c>
      <c r="K1" s="131"/>
    </row>
    <row r="2" spans="1:11" ht="16.2" thickBot="1" x14ac:dyDescent="0.35">
      <c r="A2" s="201"/>
      <c r="B2" s="133" t="s">
        <v>3</v>
      </c>
      <c r="C2" s="133" t="s">
        <v>3</v>
      </c>
      <c r="D2" s="133" t="s">
        <v>4</v>
      </c>
      <c r="E2" s="133" t="s">
        <v>4</v>
      </c>
      <c r="F2" s="133" t="s">
        <v>5</v>
      </c>
      <c r="G2" s="133" t="s">
        <v>5</v>
      </c>
      <c r="H2" s="133" t="s">
        <v>7</v>
      </c>
      <c r="I2" s="133" t="s">
        <v>7</v>
      </c>
      <c r="J2" s="56" t="s">
        <v>7</v>
      </c>
      <c r="K2" s="132"/>
    </row>
    <row r="3" spans="1:11" x14ac:dyDescent="0.25">
      <c r="A3" s="34"/>
      <c r="B3" s="34"/>
      <c r="C3" s="117"/>
      <c r="D3" s="34"/>
      <c r="E3" s="5"/>
      <c r="F3" s="34"/>
      <c r="G3" s="5"/>
      <c r="H3" s="34"/>
      <c r="I3" s="5"/>
      <c r="J3" s="34"/>
    </row>
    <row r="4" spans="1:11" s="1" customFormat="1" ht="15.6" x14ac:dyDescent="0.25">
      <c r="A4" s="118" t="s">
        <v>367</v>
      </c>
      <c r="B4" s="57"/>
      <c r="C4" s="119"/>
      <c r="D4" s="57"/>
      <c r="E4" s="14"/>
      <c r="F4" s="57"/>
      <c r="G4" s="14"/>
      <c r="H4" s="57"/>
      <c r="I4" s="14"/>
      <c r="J4" s="57"/>
      <c r="K4" s="3"/>
    </row>
    <row r="5" spans="1:11" s="1" customFormat="1" x14ac:dyDescent="0.25">
      <c r="A5" s="57" t="s">
        <v>368</v>
      </c>
      <c r="B5" s="58">
        <v>343.04</v>
      </c>
      <c r="C5" s="120">
        <v>0.1114</v>
      </c>
      <c r="D5" s="58">
        <f>+B5*(1+E5)</f>
        <v>391.75167999999996</v>
      </c>
      <c r="E5" s="120">
        <v>0.14199999999999999</v>
      </c>
      <c r="F5" s="58">
        <f>+D5*(1+G5)</f>
        <v>447.3804185599999</v>
      </c>
      <c r="G5" s="120">
        <v>0.14199999999999999</v>
      </c>
      <c r="H5" s="58">
        <f>F5*(1+G5)</f>
        <v>510.90843799551982</v>
      </c>
      <c r="I5" s="120">
        <v>0.14199999999999999</v>
      </c>
      <c r="J5" s="58">
        <f>H5*(1+I5)</f>
        <v>583.45743619088353</v>
      </c>
      <c r="K5" s="78"/>
    </row>
    <row r="6" spans="1:11" s="1" customFormat="1" x14ac:dyDescent="0.25">
      <c r="A6" s="57" t="s">
        <v>8</v>
      </c>
      <c r="B6" s="58">
        <v>555.27</v>
      </c>
      <c r="C6" s="120">
        <v>0.1114</v>
      </c>
      <c r="D6" s="58">
        <v>0</v>
      </c>
      <c r="E6" s="120">
        <v>0</v>
      </c>
      <c r="F6" s="58">
        <v>0</v>
      </c>
      <c r="G6" s="120">
        <v>0</v>
      </c>
      <c r="H6" s="58">
        <f>F6*(1+G6)</f>
        <v>0</v>
      </c>
      <c r="I6" s="120">
        <v>0</v>
      </c>
      <c r="J6" s="58">
        <f t="shared" ref="J6:J70" si="0">H6*(1+I6)</f>
        <v>0</v>
      </c>
      <c r="K6" s="78"/>
    </row>
    <row r="7" spans="1:11" s="1" customFormat="1" x14ac:dyDescent="0.25">
      <c r="A7" s="57"/>
      <c r="B7" s="58"/>
      <c r="C7" s="120"/>
      <c r="D7" s="58"/>
      <c r="E7" s="72"/>
      <c r="F7" s="58"/>
      <c r="G7" s="72"/>
      <c r="H7" s="58"/>
      <c r="I7" s="72"/>
      <c r="J7" s="58"/>
      <c r="K7" s="78"/>
    </row>
    <row r="8" spans="1:11" s="1" customFormat="1" x14ac:dyDescent="0.25">
      <c r="A8" s="57"/>
      <c r="B8" s="58"/>
      <c r="C8" s="120"/>
      <c r="D8" s="58"/>
      <c r="E8" s="72"/>
      <c r="F8" s="58"/>
      <c r="G8" s="72"/>
      <c r="H8" s="58"/>
      <c r="I8" s="72"/>
      <c r="J8" s="58"/>
      <c r="K8" s="78"/>
    </row>
    <row r="9" spans="1:11" s="1" customFormat="1" x14ac:dyDescent="0.25">
      <c r="A9" s="57"/>
      <c r="B9" s="59"/>
      <c r="C9" s="120"/>
      <c r="D9" s="59"/>
      <c r="E9" s="72"/>
      <c r="F9" s="59"/>
      <c r="G9" s="72"/>
      <c r="H9" s="59"/>
      <c r="I9" s="72"/>
      <c r="J9" s="58"/>
      <c r="K9" s="78"/>
    </row>
    <row r="10" spans="1:11" s="1" customFormat="1" x14ac:dyDescent="0.25">
      <c r="A10" s="57" t="s">
        <v>369</v>
      </c>
      <c r="B10" s="58">
        <v>234.5</v>
      </c>
      <c r="C10" s="120">
        <v>0.1114</v>
      </c>
      <c r="D10" s="58">
        <f>+B10*(1+E10)</f>
        <v>267.79899999999998</v>
      </c>
      <c r="E10" s="120">
        <v>0.14199999999999999</v>
      </c>
      <c r="F10" s="58">
        <f>+D10*(1+G10)</f>
        <v>305.82645799999995</v>
      </c>
      <c r="G10" s="120">
        <v>0.14199999999999999</v>
      </c>
      <c r="H10" s="58">
        <f t="shared" ref="H10:H78" si="1">F10*(1+G10)</f>
        <v>349.25381503599993</v>
      </c>
      <c r="I10" s="120">
        <v>0.14199999999999999</v>
      </c>
      <c r="J10" s="58">
        <f t="shared" si="0"/>
        <v>398.84785677111188</v>
      </c>
      <c r="K10" s="78"/>
    </row>
    <row r="11" spans="1:11" s="1" customFormat="1" x14ac:dyDescent="0.25">
      <c r="A11" s="57" t="s">
        <v>9</v>
      </c>
      <c r="B11" s="58">
        <v>315.25</v>
      </c>
      <c r="C11" s="120">
        <v>0.1114</v>
      </c>
      <c r="D11" s="58">
        <v>0</v>
      </c>
      <c r="E11" s="120">
        <v>0</v>
      </c>
      <c r="F11" s="58">
        <v>0</v>
      </c>
      <c r="G11" s="120">
        <v>0</v>
      </c>
      <c r="H11" s="58">
        <v>0</v>
      </c>
      <c r="I11" s="120">
        <v>0</v>
      </c>
      <c r="J11" s="58">
        <f t="shared" si="0"/>
        <v>0</v>
      </c>
      <c r="K11" s="78"/>
    </row>
    <row r="12" spans="1:11" s="1" customFormat="1" x14ac:dyDescent="0.25">
      <c r="A12" s="57"/>
      <c r="B12" s="60"/>
      <c r="C12" s="120"/>
      <c r="D12" s="60"/>
      <c r="E12" s="72"/>
      <c r="F12" s="60"/>
      <c r="G12" s="72"/>
      <c r="H12" s="58"/>
      <c r="I12" s="72"/>
      <c r="J12" s="58"/>
      <c r="K12" s="78"/>
    </row>
    <row r="13" spans="1:11" s="1" customFormat="1" x14ac:dyDescent="0.25">
      <c r="A13" s="57"/>
      <c r="B13" s="60"/>
      <c r="C13" s="120"/>
      <c r="D13" s="60"/>
      <c r="E13" s="72"/>
      <c r="F13" s="60"/>
      <c r="G13" s="72"/>
      <c r="H13" s="58"/>
      <c r="I13" s="72"/>
      <c r="J13" s="58"/>
      <c r="K13" s="78"/>
    </row>
    <row r="14" spans="1:11" s="1" customFormat="1" ht="15.6" x14ac:dyDescent="0.3">
      <c r="A14" s="61" t="s">
        <v>10</v>
      </c>
      <c r="B14" s="57"/>
      <c r="C14" s="119"/>
      <c r="D14" s="57"/>
      <c r="E14" s="14"/>
      <c r="F14" s="57"/>
      <c r="G14" s="14"/>
      <c r="H14" s="58"/>
      <c r="I14" s="14"/>
      <c r="J14" s="58"/>
      <c r="K14" s="3"/>
    </row>
    <row r="15" spans="1:11" s="1" customFormat="1" x14ac:dyDescent="0.25">
      <c r="A15" s="57" t="s">
        <v>11</v>
      </c>
      <c r="B15" s="58">
        <v>555.22</v>
      </c>
      <c r="C15" s="120">
        <v>0.1114</v>
      </c>
      <c r="D15" s="58">
        <f>+B15*(1+E15)</f>
        <v>634.06124</v>
      </c>
      <c r="E15" s="120">
        <v>0.14199999999999999</v>
      </c>
      <c r="F15" s="58">
        <f>+D15*(1+G15)</f>
        <v>724.09793607999995</v>
      </c>
      <c r="G15" s="120">
        <v>0.14199999999999999</v>
      </c>
      <c r="H15" s="58">
        <f t="shared" si="1"/>
        <v>826.91984300335992</v>
      </c>
      <c r="I15" s="120">
        <v>0.14199999999999999</v>
      </c>
      <c r="J15" s="58">
        <f t="shared" si="0"/>
        <v>944.34246070983693</v>
      </c>
      <c r="K15" s="78"/>
    </row>
    <row r="16" spans="1:11" s="1" customFormat="1" x14ac:dyDescent="0.25">
      <c r="A16" s="57" t="s">
        <v>12</v>
      </c>
      <c r="B16" s="58">
        <v>326.95999999999998</v>
      </c>
      <c r="C16" s="120">
        <v>0.1114</v>
      </c>
      <c r="D16" s="58">
        <f>+B16*(1+E16)</f>
        <v>373.38831999999996</v>
      </c>
      <c r="E16" s="120">
        <v>0.14199999999999999</v>
      </c>
      <c r="F16" s="58">
        <f>+D16*(1+G16)</f>
        <v>414.98377884799993</v>
      </c>
      <c r="G16" s="120">
        <v>0.1114</v>
      </c>
      <c r="H16" s="58">
        <f t="shared" si="1"/>
        <v>461.2129718116671</v>
      </c>
      <c r="I16" s="120">
        <v>0.14199999999999999</v>
      </c>
      <c r="J16" s="58">
        <f t="shared" si="0"/>
        <v>526.70521380892376</v>
      </c>
      <c r="K16" s="78"/>
    </row>
    <row r="17" spans="1:11" s="1" customFormat="1" x14ac:dyDescent="0.25">
      <c r="A17" s="57"/>
      <c r="B17" s="57"/>
      <c r="C17" s="119"/>
      <c r="D17" s="57"/>
      <c r="E17" s="14"/>
      <c r="F17" s="57"/>
      <c r="G17" s="14"/>
      <c r="H17" s="58"/>
      <c r="I17" s="14"/>
      <c r="J17" s="58"/>
      <c r="K17" s="3"/>
    </row>
    <row r="18" spans="1:11" s="1" customFormat="1" ht="15.6" x14ac:dyDescent="0.3">
      <c r="A18" s="61" t="s">
        <v>13</v>
      </c>
      <c r="B18" s="57"/>
      <c r="C18" s="119"/>
      <c r="D18" s="57"/>
      <c r="E18" s="14"/>
      <c r="F18" s="57"/>
      <c r="G18" s="14"/>
      <c r="H18" s="58"/>
      <c r="I18" s="14"/>
      <c r="J18" s="58"/>
      <c r="K18" s="3"/>
    </row>
    <row r="19" spans="1:11" s="1" customFormat="1" x14ac:dyDescent="0.25">
      <c r="A19" s="57" t="s">
        <v>11</v>
      </c>
      <c r="B19" s="58">
        <v>566.79999999999995</v>
      </c>
      <c r="C19" s="120">
        <v>0.1114</v>
      </c>
      <c r="D19" s="58">
        <f>+B19*(1+E19)</f>
        <v>647.28559999999993</v>
      </c>
      <c r="E19" s="120">
        <v>0.14199999999999999</v>
      </c>
      <c r="F19" s="58">
        <f>+D19*(1+G19)</f>
        <v>739.20015519999981</v>
      </c>
      <c r="G19" s="120">
        <v>0.14199999999999999</v>
      </c>
      <c r="H19" s="58">
        <f t="shared" si="1"/>
        <v>844.16657723839967</v>
      </c>
      <c r="I19" s="120">
        <v>0.14199999999999999</v>
      </c>
      <c r="J19" s="58">
        <f t="shared" si="0"/>
        <v>964.03823120625236</v>
      </c>
      <c r="K19" s="78"/>
    </row>
    <row r="20" spans="1:11" s="1" customFormat="1" x14ac:dyDescent="0.25">
      <c r="A20" s="57" t="s">
        <v>12</v>
      </c>
      <c r="B20" s="58">
        <v>292.02999999999997</v>
      </c>
      <c r="C20" s="120">
        <v>0.1114</v>
      </c>
      <c r="D20" s="58">
        <f>+B20*(1+E20)</f>
        <v>333.49825999999996</v>
      </c>
      <c r="E20" s="120">
        <v>0.14199999999999999</v>
      </c>
      <c r="F20" s="58">
        <f>+D20*(1+G20)</f>
        <v>380.85501291999992</v>
      </c>
      <c r="G20" s="120">
        <v>0.14199999999999999</v>
      </c>
      <c r="H20" s="58">
        <f t="shared" si="1"/>
        <v>434.93642475463986</v>
      </c>
      <c r="I20" s="120">
        <v>0.14199999999999999</v>
      </c>
      <c r="J20" s="58">
        <f t="shared" si="0"/>
        <v>496.69739706979868</v>
      </c>
      <c r="K20" s="78"/>
    </row>
    <row r="21" spans="1:11" s="1" customFormat="1" x14ac:dyDescent="0.25">
      <c r="A21" s="57"/>
      <c r="B21" s="57"/>
      <c r="C21" s="119"/>
      <c r="D21" s="57"/>
      <c r="E21" s="14"/>
      <c r="F21" s="57"/>
      <c r="G21" s="14"/>
      <c r="H21" s="58"/>
      <c r="I21" s="14"/>
      <c r="J21" s="58"/>
      <c r="K21" s="3"/>
    </row>
    <row r="22" spans="1:11" s="2" customFormat="1" ht="15.6" x14ac:dyDescent="0.3">
      <c r="A22" s="61" t="s">
        <v>370</v>
      </c>
      <c r="B22" s="61"/>
      <c r="C22" s="121"/>
      <c r="D22" s="61"/>
      <c r="E22" s="73"/>
      <c r="F22" s="61"/>
      <c r="G22" s="73"/>
      <c r="H22" s="58"/>
      <c r="I22" s="73"/>
      <c r="J22" s="58"/>
      <c r="K22" s="79"/>
    </row>
    <row r="23" spans="1:11" s="2" customFormat="1" ht="15.6" x14ac:dyDescent="0.3">
      <c r="A23" s="57" t="s">
        <v>11</v>
      </c>
      <c r="B23" s="58">
        <v>1039.1400000000001</v>
      </c>
      <c r="C23" s="120">
        <v>0.1114</v>
      </c>
      <c r="D23" s="58">
        <f>+B23*(1+E23)</f>
        <v>1186.6978799999999</v>
      </c>
      <c r="E23" s="120">
        <v>0.14199999999999999</v>
      </c>
      <c r="F23" s="58">
        <f>+D23*(1+G23)</f>
        <v>1355.2089789599997</v>
      </c>
      <c r="G23" s="120">
        <v>0.14199999999999999</v>
      </c>
      <c r="H23" s="58">
        <f t="shared" si="1"/>
        <v>1547.6486539723196</v>
      </c>
      <c r="I23" s="120">
        <v>0.14199999999999999</v>
      </c>
      <c r="J23" s="58">
        <f t="shared" si="0"/>
        <v>1767.4147628363889</v>
      </c>
      <c r="K23" s="78"/>
    </row>
    <row r="24" spans="1:11" s="1" customFormat="1" x14ac:dyDescent="0.25">
      <c r="A24" s="57" t="s">
        <v>12</v>
      </c>
      <c r="B24" s="58">
        <v>298.33</v>
      </c>
      <c r="C24" s="120">
        <v>0.1114</v>
      </c>
      <c r="D24" s="58">
        <f>+B24*(1+E24)</f>
        <v>340.69285999999994</v>
      </c>
      <c r="E24" s="120">
        <v>0.14199999999999999</v>
      </c>
      <c r="F24" s="58">
        <f>+D24*(1+G24)</f>
        <v>389.0712461199999</v>
      </c>
      <c r="G24" s="120">
        <v>0.14199999999999999</v>
      </c>
      <c r="H24" s="58">
        <f t="shared" si="1"/>
        <v>444.31936306903987</v>
      </c>
      <c r="I24" s="120">
        <v>0.14199999999999999</v>
      </c>
      <c r="J24" s="58">
        <f t="shared" si="0"/>
        <v>507.41271262484349</v>
      </c>
      <c r="K24" s="78"/>
    </row>
    <row r="25" spans="1:11" s="1" customFormat="1" x14ac:dyDescent="0.25">
      <c r="A25" s="57"/>
      <c r="B25" s="58"/>
      <c r="C25" s="120"/>
      <c r="D25" s="58"/>
      <c r="E25" s="120"/>
      <c r="F25" s="58"/>
      <c r="G25" s="120"/>
      <c r="H25" s="58"/>
      <c r="I25" s="120"/>
      <c r="J25" s="58"/>
      <c r="K25" s="78"/>
    </row>
    <row r="26" spans="1:11" s="2" customFormat="1" ht="15.6" x14ac:dyDescent="0.3">
      <c r="A26" s="61" t="s">
        <v>371</v>
      </c>
      <c r="B26" s="61"/>
      <c r="C26" s="121"/>
      <c r="D26" s="61"/>
      <c r="E26" s="73"/>
      <c r="F26" s="61"/>
      <c r="G26" s="73"/>
      <c r="H26" s="58"/>
      <c r="I26" s="73"/>
      <c r="J26" s="58"/>
      <c r="K26" s="79"/>
    </row>
    <row r="27" spans="1:11" s="2" customFormat="1" ht="15.6" x14ac:dyDescent="0.3">
      <c r="A27" s="57" t="s">
        <v>11</v>
      </c>
      <c r="B27" s="202"/>
      <c r="C27" s="203"/>
      <c r="D27" s="58">
        <f>B23/2</f>
        <v>519.57000000000005</v>
      </c>
      <c r="E27" s="120">
        <v>0.14199999999999999</v>
      </c>
      <c r="F27" s="58">
        <f>+D27*(1+G27)</f>
        <v>593.34893999999997</v>
      </c>
      <c r="G27" s="120">
        <v>0.14199999999999999</v>
      </c>
      <c r="H27" s="58">
        <f t="shared" ref="H27:H28" si="2">F27*(1+G27)</f>
        <v>677.60448947999987</v>
      </c>
      <c r="I27" s="120">
        <v>0.14199999999999999</v>
      </c>
      <c r="J27" s="58">
        <f t="shared" ref="J27:J28" si="3">H27*(1+I27)</f>
        <v>773.8243269861598</v>
      </c>
      <c r="K27" s="78"/>
    </row>
    <row r="28" spans="1:11" s="1" customFormat="1" x14ac:dyDescent="0.25">
      <c r="A28" s="57" t="s">
        <v>12</v>
      </c>
      <c r="B28" s="204"/>
      <c r="C28" s="205"/>
      <c r="D28" s="58">
        <v>340.69</v>
      </c>
      <c r="E28" s="120">
        <v>0.14199999999999999</v>
      </c>
      <c r="F28" s="58">
        <f>+D28*(1+G28)</f>
        <v>389.06797999999998</v>
      </c>
      <c r="G28" s="120">
        <v>0.14199999999999999</v>
      </c>
      <c r="H28" s="58">
        <f t="shared" si="2"/>
        <v>444.31563315999995</v>
      </c>
      <c r="I28" s="120">
        <v>0.14199999999999999</v>
      </c>
      <c r="J28" s="58">
        <f t="shared" si="3"/>
        <v>507.40845306871989</v>
      </c>
      <c r="K28" s="78"/>
    </row>
    <row r="29" spans="1:11" s="1" customFormat="1" x14ac:dyDescent="0.25">
      <c r="A29" s="57"/>
      <c r="B29" s="57"/>
      <c r="C29" s="119"/>
      <c r="D29" s="57"/>
      <c r="E29" s="14"/>
      <c r="F29" s="57"/>
      <c r="G29" s="14"/>
      <c r="H29" s="58"/>
      <c r="I29" s="14"/>
      <c r="J29" s="58"/>
      <c r="K29" s="3"/>
    </row>
    <row r="30" spans="1:11" s="1" customFormat="1" ht="15.6" x14ac:dyDescent="0.3">
      <c r="A30" s="61" t="s">
        <v>14</v>
      </c>
      <c r="B30" s="57"/>
      <c r="C30" s="119"/>
      <c r="D30" s="57"/>
      <c r="E30" s="14"/>
      <c r="F30" s="57"/>
      <c r="G30" s="14"/>
      <c r="H30" s="58"/>
      <c r="I30" s="14"/>
      <c r="J30" s="58"/>
      <c r="K30" s="3"/>
    </row>
    <row r="31" spans="1:11" s="1" customFormat="1" x14ac:dyDescent="0.25">
      <c r="A31" s="57" t="s">
        <v>11</v>
      </c>
      <c r="B31" s="58">
        <v>566.79999999999995</v>
      </c>
      <c r="C31" s="120">
        <v>0.1114</v>
      </c>
      <c r="D31" s="58">
        <f>+B31*(1+E31)</f>
        <v>647.28559999999993</v>
      </c>
      <c r="E31" s="120">
        <v>0.14199999999999999</v>
      </c>
      <c r="F31" s="58">
        <f>+D31*(1+G31)</f>
        <v>739.20015519999981</v>
      </c>
      <c r="G31" s="120">
        <v>0.14199999999999999</v>
      </c>
      <c r="H31" s="58">
        <f t="shared" si="1"/>
        <v>844.16657723839967</v>
      </c>
      <c r="I31" s="120">
        <v>0.14199999999999999</v>
      </c>
      <c r="J31" s="58">
        <f t="shared" si="0"/>
        <v>964.03823120625236</v>
      </c>
      <c r="K31" s="78"/>
    </row>
    <row r="32" spans="1:11" s="1" customFormat="1" x14ac:dyDescent="0.25">
      <c r="A32" s="57" t="s">
        <v>12</v>
      </c>
      <c r="B32" s="58">
        <v>292.02999999999997</v>
      </c>
      <c r="C32" s="120">
        <v>0.1114</v>
      </c>
      <c r="D32" s="58">
        <f>+B32*(1+E32)</f>
        <v>333.49825999999996</v>
      </c>
      <c r="E32" s="120">
        <v>0.14199999999999999</v>
      </c>
      <c r="F32" s="58">
        <f>+D32*(1+G32)</f>
        <v>380.85501291999992</v>
      </c>
      <c r="G32" s="120">
        <v>0.14199999999999999</v>
      </c>
      <c r="H32" s="58">
        <f t="shared" si="1"/>
        <v>434.93642475463986</v>
      </c>
      <c r="I32" s="120">
        <v>0.14199999999999999</v>
      </c>
      <c r="J32" s="58">
        <f t="shared" si="0"/>
        <v>496.69739706979868</v>
      </c>
      <c r="K32" s="78"/>
    </row>
    <row r="33" spans="1:11" s="1" customFormat="1" x14ac:dyDescent="0.25">
      <c r="A33" s="57"/>
      <c r="B33" s="57"/>
      <c r="C33" s="119"/>
      <c r="D33" s="57"/>
      <c r="E33" s="14"/>
      <c r="F33" s="57"/>
      <c r="G33" s="14"/>
      <c r="H33" s="58"/>
      <c r="I33" s="14"/>
      <c r="J33" s="58"/>
      <c r="K33" s="3"/>
    </row>
    <row r="34" spans="1:11" s="1" customFormat="1" ht="15.6" x14ac:dyDescent="0.3">
      <c r="A34" s="61" t="s">
        <v>15</v>
      </c>
      <c r="B34" s="57"/>
      <c r="C34" s="119"/>
      <c r="D34" s="57"/>
      <c r="E34" s="14"/>
      <c r="F34" s="57"/>
      <c r="G34" s="14"/>
      <c r="H34" s="58"/>
      <c r="I34" s="14"/>
      <c r="J34" s="58"/>
      <c r="K34" s="3"/>
    </row>
    <row r="35" spans="1:11" s="1" customFormat="1" x14ac:dyDescent="0.25">
      <c r="A35" s="57" t="s">
        <v>11</v>
      </c>
      <c r="B35" s="58">
        <v>755.7</v>
      </c>
      <c r="C35" s="120">
        <v>0.1114</v>
      </c>
      <c r="D35" s="58">
        <f>+B35*(1+E35)</f>
        <v>863.00940000000003</v>
      </c>
      <c r="E35" s="120">
        <v>0.14199999999999999</v>
      </c>
      <c r="F35" s="58">
        <f>+D35*(1+G35)</f>
        <v>985.55673479999996</v>
      </c>
      <c r="G35" s="120">
        <v>0.14199999999999999</v>
      </c>
      <c r="H35" s="58">
        <f t="shared" si="1"/>
        <v>1125.5057911416</v>
      </c>
      <c r="I35" s="120">
        <v>0.14199999999999999</v>
      </c>
      <c r="J35" s="58">
        <f t="shared" si="0"/>
        <v>1285.327613483707</v>
      </c>
      <c r="K35" s="78"/>
    </row>
    <row r="36" spans="1:11" s="1" customFormat="1" x14ac:dyDescent="0.25">
      <c r="A36" s="57" t="s">
        <v>12</v>
      </c>
      <c r="B36" s="58">
        <v>283.37</v>
      </c>
      <c r="C36" s="120">
        <v>0.1114</v>
      </c>
      <c r="D36" s="58">
        <f>+B36*(1+E36)</f>
        <v>323.60854</v>
      </c>
      <c r="E36" s="120">
        <v>0.14199999999999999</v>
      </c>
      <c r="F36" s="58">
        <f>+D36*(1+G36)</f>
        <v>369.56095267999996</v>
      </c>
      <c r="G36" s="120">
        <v>0.14199999999999999</v>
      </c>
      <c r="H36" s="58">
        <f t="shared" si="1"/>
        <v>422.03860796055994</v>
      </c>
      <c r="I36" s="120">
        <v>0.14199999999999999</v>
      </c>
      <c r="J36" s="58">
        <f t="shared" si="0"/>
        <v>481.96809029095942</v>
      </c>
      <c r="K36" s="78"/>
    </row>
    <row r="37" spans="1:11" s="1" customFormat="1" x14ac:dyDescent="0.25">
      <c r="A37" s="57"/>
      <c r="B37" s="57"/>
      <c r="C37" s="119"/>
      <c r="D37" s="57"/>
      <c r="E37" s="14"/>
      <c r="F37" s="57"/>
      <c r="G37" s="14"/>
      <c r="H37" s="58"/>
      <c r="I37" s="14"/>
      <c r="J37" s="58"/>
      <c r="K37" s="3"/>
    </row>
    <row r="38" spans="1:11" s="1" customFormat="1" ht="15.6" x14ac:dyDescent="0.3">
      <c r="A38" s="61" t="s">
        <v>16</v>
      </c>
      <c r="B38" s="57"/>
      <c r="C38" s="119"/>
      <c r="D38" s="57"/>
      <c r="E38" s="14"/>
      <c r="F38" s="57"/>
      <c r="G38" s="14"/>
      <c r="H38" s="58"/>
      <c r="I38" s="14"/>
      <c r="J38" s="58"/>
      <c r="K38" s="3"/>
    </row>
    <row r="39" spans="1:11" s="1" customFormat="1" x14ac:dyDescent="0.25">
      <c r="A39" s="57" t="s">
        <v>11</v>
      </c>
      <c r="B39" s="58">
        <v>1133.5899999999999</v>
      </c>
      <c r="C39" s="120">
        <v>0.1114</v>
      </c>
      <c r="D39" s="58">
        <f>+B39*(1+E39)</f>
        <v>1294.5597799999998</v>
      </c>
      <c r="E39" s="120">
        <v>0.14199999999999999</v>
      </c>
      <c r="F39" s="58">
        <f>+D39*(1+G39)</f>
        <v>1478.3872687599996</v>
      </c>
      <c r="G39" s="120">
        <v>0.14199999999999999</v>
      </c>
      <c r="H39" s="58">
        <f t="shared" si="1"/>
        <v>1688.3182609239195</v>
      </c>
      <c r="I39" s="120">
        <v>0.14199999999999999</v>
      </c>
      <c r="J39" s="58">
        <f t="shared" si="0"/>
        <v>1928.059453975116</v>
      </c>
      <c r="K39" s="78"/>
    </row>
    <row r="40" spans="1:11" s="1" customFormat="1" x14ac:dyDescent="0.25">
      <c r="A40" s="57" t="s">
        <v>12</v>
      </c>
      <c r="B40" s="58">
        <v>278.63</v>
      </c>
      <c r="C40" s="120">
        <v>0.1114</v>
      </c>
      <c r="D40" s="58">
        <f>+B40*(1+E40)</f>
        <v>318.19545999999997</v>
      </c>
      <c r="E40" s="120">
        <v>0.14199999999999999</v>
      </c>
      <c r="F40" s="58">
        <f>+D40*(1+G40)</f>
        <v>363.37921531999996</v>
      </c>
      <c r="G40" s="120">
        <v>0.14199999999999999</v>
      </c>
      <c r="H40" s="58">
        <f t="shared" si="1"/>
        <v>414.97906389543994</v>
      </c>
      <c r="I40" s="120">
        <v>0.14199999999999999</v>
      </c>
      <c r="J40" s="58">
        <f t="shared" si="0"/>
        <v>473.90609096859237</v>
      </c>
      <c r="K40" s="78"/>
    </row>
    <row r="41" spans="1:11" s="1" customFormat="1" x14ac:dyDescent="0.25">
      <c r="A41" s="57"/>
      <c r="B41" s="60"/>
      <c r="C41" s="120"/>
      <c r="D41" s="60"/>
      <c r="E41" s="72"/>
      <c r="F41" s="60"/>
      <c r="G41" s="72"/>
      <c r="H41" s="58"/>
      <c r="I41" s="72"/>
      <c r="J41" s="58"/>
      <c r="K41" s="78"/>
    </row>
    <row r="42" spans="1:11" s="1" customFormat="1" ht="31.2" x14ac:dyDescent="0.3">
      <c r="A42" s="142" t="s">
        <v>372</v>
      </c>
      <c r="B42" s="60"/>
      <c r="C42" s="122"/>
      <c r="D42" s="60"/>
      <c r="E42" s="74"/>
      <c r="F42" s="60"/>
      <c r="G42" s="74"/>
      <c r="H42" s="58"/>
      <c r="I42" s="74"/>
      <c r="J42" s="58"/>
      <c r="K42" s="80"/>
    </row>
    <row r="43" spans="1:11" s="1" customFormat="1" x14ac:dyDescent="0.25">
      <c r="A43" s="57" t="s">
        <v>17</v>
      </c>
      <c r="B43" s="202"/>
      <c r="C43" s="203"/>
      <c r="D43" s="58">
        <v>575.70167442200727</v>
      </c>
      <c r="E43" s="120">
        <v>0.14199999999999999</v>
      </c>
      <c r="F43" s="58">
        <f>+D43*(1+G43)</f>
        <v>657.4513121899322</v>
      </c>
      <c r="G43" s="120">
        <v>0.14199999999999999</v>
      </c>
      <c r="H43" s="58">
        <f t="shared" si="1"/>
        <v>750.8093985209025</v>
      </c>
      <c r="I43" s="120">
        <v>0.14199999999999999</v>
      </c>
      <c r="J43" s="58"/>
      <c r="K43" s="80"/>
    </row>
    <row r="44" spans="1:11" s="1" customFormat="1" x14ac:dyDescent="0.25">
      <c r="A44" s="16" t="s">
        <v>18</v>
      </c>
      <c r="B44" s="206"/>
      <c r="C44" s="207"/>
      <c r="D44" s="123">
        <v>267</v>
      </c>
      <c r="E44" s="120">
        <v>0.14199999999999999</v>
      </c>
      <c r="F44" s="58">
        <f>+D44*(1+G44)</f>
        <v>304.91399999999999</v>
      </c>
      <c r="G44" s="120">
        <v>0.14199999999999999</v>
      </c>
      <c r="H44" s="58">
        <f t="shared" si="1"/>
        <v>348.21178799999996</v>
      </c>
      <c r="I44" s="120">
        <v>0.14199999999999999</v>
      </c>
      <c r="J44" s="58">
        <f t="shared" si="0"/>
        <v>397.65786189599993</v>
      </c>
      <c r="K44" s="78"/>
    </row>
    <row r="45" spans="1:11" s="1" customFormat="1" x14ac:dyDescent="0.25">
      <c r="A45" s="16" t="s">
        <v>373</v>
      </c>
      <c r="B45" s="204"/>
      <c r="C45" s="205"/>
      <c r="D45" s="58">
        <v>257.87502000000001</v>
      </c>
      <c r="E45" s="120">
        <v>0.14199999999999999</v>
      </c>
      <c r="F45" s="58">
        <f>+D45*(1+G45)</f>
        <v>552.36829283999998</v>
      </c>
      <c r="G45" s="120">
        <v>1.1419999999999999</v>
      </c>
      <c r="H45" s="58">
        <f t="shared" si="1"/>
        <v>1183.1728832632798</v>
      </c>
      <c r="I45" s="120">
        <v>0.14199999999999999</v>
      </c>
      <c r="J45" s="58"/>
      <c r="K45" s="78"/>
    </row>
    <row r="46" spans="1:11" s="1" customFormat="1" x14ac:dyDescent="0.25">
      <c r="A46" s="16"/>
      <c r="B46" s="58"/>
      <c r="C46" s="120"/>
      <c r="D46" s="58"/>
      <c r="E46" s="120"/>
      <c r="F46" s="58"/>
      <c r="G46" s="120"/>
      <c r="H46" s="58"/>
      <c r="I46" s="120"/>
      <c r="J46" s="58"/>
      <c r="K46" s="78"/>
    </row>
    <row r="47" spans="1:11" s="1" customFormat="1" x14ac:dyDescent="0.25">
      <c r="A47" s="16"/>
      <c r="B47" s="124"/>
      <c r="C47" s="120"/>
      <c r="D47" s="124"/>
      <c r="E47" s="120"/>
      <c r="F47" s="124"/>
      <c r="G47" s="120"/>
      <c r="H47" s="124"/>
      <c r="I47" s="120"/>
      <c r="J47" s="58"/>
      <c r="K47" s="78"/>
    </row>
    <row r="48" spans="1:11" s="1" customFormat="1" ht="15.6" x14ac:dyDescent="0.25">
      <c r="A48" s="26"/>
      <c r="B48" s="60"/>
      <c r="C48" s="120"/>
      <c r="D48" s="60"/>
      <c r="E48" s="72"/>
      <c r="F48" s="60"/>
      <c r="G48" s="72"/>
      <c r="H48" s="58"/>
      <c r="I48" s="72"/>
      <c r="J48" s="58"/>
      <c r="K48" s="78"/>
    </row>
    <row r="49" spans="1:11" s="1" customFormat="1" ht="15.6" x14ac:dyDescent="0.25">
      <c r="A49" s="26" t="s">
        <v>20</v>
      </c>
      <c r="B49" s="60"/>
      <c r="C49" s="120"/>
      <c r="D49" s="60"/>
      <c r="E49" s="72"/>
      <c r="F49" s="60"/>
      <c r="G49" s="72"/>
      <c r="H49" s="58"/>
      <c r="I49" s="72"/>
      <c r="J49" s="58"/>
      <c r="K49" s="78"/>
    </row>
    <row r="50" spans="1:11" s="1" customFormat="1" x14ac:dyDescent="0.25">
      <c r="A50" s="16" t="s">
        <v>21</v>
      </c>
      <c r="B50" s="58">
        <v>1285.6099999999999</v>
      </c>
      <c r="C50" s="120">
        <v>0.1114</v>
      </c>
      <c r="D50" s="58">
        <f>+B50*(1+E50)</f>
        <v>1468.1666199999997</v>
      </c>
      <c r="E50" s="120">
        <v>0.14199999999999999</v>
      </c>
      <c r="F50" s="58">
        <f>+D50*(1+G50)</f>
        <v>1676.6462800399995</v>
      </c>
      <c r="G50" s="120">
        <v>0.14199999999999999</v>
      </c>
      <c r="H50" s="58">
        <f t="shared" si="1"/>
        <v>1914.7300518056793</v>
      </c>
      <c r="I50" s="120">
        <v>0.14199999999999999</v>
      </c>
      <c r="J50" s="58">
        <f t="shared" si="0"/>
        <v>2186.6217191620854</v>
      </c>
      <c r="K50" s="78"/>
    </row>
    <row r="51" spans="1:11" s="1" customFormat="1" x14ac:dyDescent="0.25">
      <c r="A51" s="16" t="s">
        <v>22</v>
      </c>
      <c r="B51" s="58">
        <v>270.76</v>
      </c>
      <c r="C51" s="120">
        <v>0.1114</v>
      </c>
      <c r="D51" s="58">
        <f>+B51*(1+E51)</f>
        <v>309.20791999999994</v>
      </c>
      <c r="E51" s="120">
        <v>0.14199999999999999</v>
      </c>
      <c r="F51" s="58">
        <f>+D51*(1+G51)</f>
        <v>353.11544463999991</v>
      </c>
      <c r="G51" s="120">
        <v>0.14199999999999999</v>
      </c>
      <c r="H51" s="58">
        <f t="shared" si="1"/>
        <v>403.25783777887983</v>
      </c>
      <c r="I51" s="120">
        <v>0.14199999999999999</v>
      </c>
      <c r="J51" s="58">
        <f t="shared" si="0"/>
        <v>460.52045074348075</v>
      </c>
      <c r="K51" s="78"/>
    </row>
    <row r="52" spans="1:11" s="1" customFormat="1" x14ac:dyDescent="0.25">
      <c r="A52" s="16" t="s">
        <v>19</v>
      </c>
      <c r="B52" s="58">
        <v>225.81</v>
      </c>
      <c r="C52" s="120">
        <v>0.1114</v>
      </c>
      <c r="D52" s="58">
        <f>+B52*(1+E52)</f>
        <v>257.87502000000001</v>
      </c>
      <c r="E52" s="120">
        <v>0.14199999999999999</v>
      </c>
      <c r="F52" s="58">
        <f>+D52*(1+G52)</f>
        <v>294.49327283999997</v>
      </c>
      <c r="G52" s="120">
        <v>0.14199999999999999</v>
      </c>
      <c r="H52" s="58">
        <f t="shared" si="1"/>
        <v>336.31131758327996</v>
      </c>
      <c r="I52" s="120">
        <v>0.14199999999999999</v>
      </c>
      <c r="J52" s="58">
        <f t="shared" si="0"/>
        <v>384.06752468010569</v>
      </c>
      <c r="K52" s="78"/>
    </row>
    <row r="53" spans="1:11" s="1" customFormat="1" x14ac:dyDescent="0.25">
      <c r="A53" s="16"/>
      <c r="B53" s="58"/>
      <c r="C53" s="120"/>
      <c r="D53" s="58"/>
      <c r="E53" s="120"/>
      <c r="F53" s="58"/>
      <c r="G53" s="120"/>
      <c r="H53" s="58"/>
      <c r="I53" s="120"/>
      <c r="J53" s="58"/>
      <c r="K53" s="78"/>
    </row>
    <row r="54" spans="1:11" s="1" customFormat="1" ht="15.6" x14ac:dyDescent="0.25">
      <c r="A54" s="26" t="s">
        <v>23</v>
      </c>
      <c r="B54" s="60"/>
      <c r="C54" s="120"/>
      <c r="D54" s="60"/>
      <c r="E54" s="72"/>
      <c r="F54" s="60"/>
      <c r="G54" s="72"/>
      <c r="H54" s="58"/>
      <c r="I54" s="72"/>
      <c r="J54" s="58"/>
      <c r="K54" s="78"/>
    </row>
    <row r="55" spans="1:11" s="1" customFormat="1" x14ac:dyDescent="0.25">
      <c r="A55" s="16" t="s">
        <v>24</v>
      </c>
      <c r="B55" s="124">
        <v>773.43</v>
      </c>
      <c r="C55" s="120">
        <v>0.1114</v>
      </c>
      <c r="D55" s="124">
        <f>+B55*(1+E55)</f>
        <v>883.25705999999991</v>
      </c>
      <c r="E55" s="120">
        <v>0.14199999999999999</v>
      </c>
      <c r="F55" s="124">
        <f>+D55*(1+G55)</f>
        <v>1008.6795625199998</v>
      </c>
      <c r="G55" s="120">
        <v>0.14199999999999999</v>
      </c>
      <c r="H55" s="124">
        <f t="shared" si="1"/>
        <v>1151.9120603978397</v>
      </c>
      <c r="I55" s="120">
        <v>0.14199999999999999</v>
      </c>
      <c r="J55" s="58">
        <f t="shared" si="0"/>
        <v>1315.4835729743329</v>
      </c>
      <c r="K55" s="78"/>
    </row>
    <row r="56" spans="1:11" s="1" customFormat="1" x14ac:dyDescent="0.25">
      <c r="A56" s="16" t="s">
        <v>25</v>
      </c>
      <c r="B56" s="125">
        <v>166.34</v>
      </c>
      <c r="C56" s="120">
        <v>0.1114</v>
      </c>
      <c r="D56" s="124">
        <f>+B56*(1+E56)</f>
        <v>189.96027999999998</v>
      </c>
      <c r="E56" s="120">
        <v>0.14199999999999999</v>
      </c>
      <c r="F56" s="124">
        <f>+D56*(1+G56)</f>
        <v>216.93463975999995</v>
      </c>
      <c r="G56" s="120">
        <v>0.14199999999999999</v>
      </c>
      <c r="H56" s="124">
        <f t="shared" si="1"/>
        <v>247.73935860591993</v>
      </c>
      <c r="I56" s="120">
        <v>0.14199999999999999</v>
      </c>
      <c r="J56" s="58">
        <f t="shared" si="0"/>
        <v>282.91834752796052</v>
      </c>
      <c r="K56" s="78"/>
    </row>
    <row r="57" spans="1:11" s="1" customFormat="1" x14ac:dyDescent="0.25">
      <c r="A57" s="57"/>
      <c r="B57" s="60"/>
      <c r="C57" s="120"/>
      <c r="D57" s="60"/>
      <c r="E57" s="72"/>
      <c r="F57" s="60"/>
      <c r="G57" s="72"/>
      <c r="H57" s="58"/>
      <c r="I57" s="72"/>
      <c r="J57" s="58"/>
      <c r="K57" s="78"/>
    </row>
    <row r="58" spans="1:11" s="1" customFormat="1" ht="15.6" x14ac:dyDescent="0.3">
      <c r="A58" s="61"/>
      <c r="B58" s="60"/>
      <c r="C58" s="120"/>
      <c r="D58" s="60"/>
      <c r="E58" s="72"/>
      <c r="F58" s="60"/>
      <c r="G58" s="72"/>
      <c r="H58" s="58"/>
      <c r="I58" s="72"/>
      <c r="J58" s="58"/>
      <c r="K58" s="78"/>
    </row>
    <row r="59" spans="1:11" s="1" customFormat="1" ht="15.6" x14ac:dyDescent="0.3">
      <c r="A59" s="61" t="s">
        <v>26</v>
      </c>
      <c r="B59" s="60"/>
      <c r="C59" s="120"/>
      <c r="D59" s="60"/>
      <c r="E59" s="72"/>
      <c r="F59" s="60"/>
      <c r="G59" s="72"/>
      <c r="H59" s="58"/>
      <c r="I59" s="72"/>
      <c r="J59" s="58"/>
      <c r="K59" s="78"/>
    </row>
    <row r="60" spans="1:11" s="1" customFormat="1" ht="15.6" x14ac:dyDescent="0.3">
      <c r="A60" s="61" t="s">
        <v>17</v>
      </c>
      <c r="B60" s="124">
        <v>280.68</v>
      </c>
      <c r="C60" s="120">
        <v>0.1114</v>
      </c>
      <c r="D60" s="124">
        <f>+B60*(1+E60)</f>
        <v>320.53656000000001</v>
      </c>
      <c r="E60" s="120">
        <v>0.14199999999999999</v>
      </c>
      <c r="F60" s="124">
        <f>+D60*(1+G60)</f>
        <v>366.05275151999996</v>
      </c>
      <c r="G60" s="120">
        <v>0.14199999999999999</v>
      </c>
      <c r="H60" s="124">
        <f t="shared" si="1"/>
        <v>418.03224223583993</v>
      </c>
      <c r="I60" s="120">
        <v>0.14199999999999999</v>
      </c>
      <c r="J60" s="58">
        <f t="shared" si="0"/>
        <v>477.39282063332917</v>
      </c>
      <c r="K60" s="78"/>
    </row>
    <row r="61" spans="1:11" s="1" customFormat="1" ht="15.6" x14ac:dyDescent="0.25">
      <c r="A61" s="118" t="s">
        <v>27</v>
      </c>
      <c r="B61" s="125">
        <v>221.05</v>
      </c>
      <c r="C61" s="120">
        <v>0.1114</v>
      </c>
      <c r="D61" s="124">
        <f>+B61*(1+E61)</f>
        <v>252.4391</v>
      </c>
      <c r="E61" s="120">
        <v>0.14199999999999999</v>
      </c>
      <c r="F61" s="124">
        <f>+D61*(1+G61)</f>
        <v>288.28545219999995</v>
      </c>
      <c r="G61" s="120">
        <v>0.14199999999999999</v>
      </c>
      <c r="H61" s="124">
        <f t="shared" si="1"/>
        <v>329.22198641239993</v>
      </c>
      <c r="I61" s="120">
        <v>0.14199999999999999</v>
      </c>
      <c r="J61" s="58">
        <f t="shared" si="0"/>
        <v>375.9715084829607</v>
      </c>
      <c r="K61" s="78"/>
    </row>
    <row r="62" spans="1:11" s="1" customFormat="1" ht="15.6" x14ac:dyDescent="0.25">
      <c r="A62" s="26"/>
      <c r="B62" s="125"/>
      <c r="C62" s="120"/>
      <c r="D62" s="124"/>
      <c r="E62" s="120"/>
      <c r="F62" s="124"/>
      <c r="G62" s="120"/>
      <c r="H62" s="124"/>
      <c r="I62" s="120"/>
      <c r="J62" s="58"/>
      <c r="K62" s="78"/>
    </row>
    <row r="63" spans="1:11" s="1" customFormat="1" ht="15.6" x14ac:dyDescent="0.25">
      <c r="A63" s="26"/>
      <c r="B63" s="125"/>
      <c r="C63" s="120"/>
      <c r="D63" s="124"/>
      <c r="E63" s="120"/>
      <c r="F63" s="124"/>
      <c r="G63" s="120"/>
      <c r="H63" s="124"/>
      <c r="I63" s="120"/>
      <c r="J63" s="58"/>
      <c r="K63" s="78"/>
    </row>
    <row r="64" spans="1:11" s="1" customFormat="1" ht="15.6" x14ac:dyDescent="0.25">
      <c r="A64" s="26"/>
      <c r="B64" s="60"/>
      <c r="C64" s="120"/>
      <c r="D64" s="60"/>
      <c r="E64" s="72"/>
      <c r="F64" s="60"/>
      <c r="G64" s="72"/>
      <c r="H64" s="58"/>
      <c r="I64" s="72"/>
      <c r="J64" s="58"/>
      <c r="K64" s="78"/>
    </row>
    <row r="65" spans="1:11" s="1" customFormat="1" ht="15.6" x14ac:dyDescent="0.25">
      <c r="A65" s="26" t="s">
        <v>374</v>
      </c>
      <c r="B65" s="124">
        <v>2088.5500000000002</v>
      </c>
      <c r="C65" s="120">
        <v>0.1114</v>
      </c>
      <c r="D65" s="124">
        <f>+B65*(1+E65)</f>
        <v>2385.1241</v>
      </c>
      <c r="E65" s="120">
        <v>0.14199999999999999</v>
      </c>
      <c r="F65" s="124">
        <f>+D65*(1+G65)</f>
        <v>2723.8117221999996</v>
      </c>
      <c r="G65" s="120">
        <v>0.14199999999999999</v>
      </c>
      <c r="H65" s="124">
        <f t="shared" si="1"/>
        <v>3110.5929867523992</v>
      </c>
      <c r="I65" s="120">
        <v>0.14199999999999999</v>
      </c>
      <c r="J65" s="58">
        <f t="shared" si="0"/>
        <v>3552.2971908712398</v>
      </c>
      <c r="K65" s="78"/>
    </row>
    <row r="66" spans="1:11" s="1" customFormat="1" ht="15.6" x14ac:dyDescent="0.25">
      <c r="A66" s="26" t="s">
        <v>28</v>
      </c>
      <c r="B66" s="125">
        <v>234.28</v>
      </c>
      <c r="C66" s="120">
        <v>0.1114</v>
      </c>
      <c r="D66" s="124">
        <f>+B66*(1+E66)</f>
        <v>267.54775999999998</v>
      </c>
      <c r="E66" s="120">
        <v>0.14199999999999999</v>
      </c>
      <c r="F66" s="124">
        <f>+D66*(1+G66)</f>
        <v>305.53954191999998</v>
      </c>
      <c r="G66" s="120">
        <v>0.14199999999999999</v>
      </c>
      <c r="H66" s="124">
        <f t="shared" si="1"/>
        <v>348.92615687263992</v>
      </c>
      <c r="I66" s="120">
        <v>0.14199999999999999</v>
      </c>
      <c r="J66" s="58">
        <f t="shared" si="0"/>
        <v>398.47367114855473</v>
      </c>
      <c r="K66" s="78"/>
    </row>
    <row r="67" spans="1:11" s="1" customFormat="1" ht="15.6" x14ac:dyDescent="0.25">
      <c r="A67" s="26"/>
      <c r="B67" s="125"/>
      <c r="C67" s="120"/>
      <c r="D67" s="124"/>
      <c r="E67" s="120"/>
      <c r="F67" s="124"/>
      <c r="G67" s="120"/>
      <c r="H67" s="124"/>
      <c r="I67" s="120"/>
      <c r="J67" s="58"/>
      <c r="K67" s="78"/>
    </row>
    <row r="68" spans="1:11" s="1" customFormat="1" ht="15.6" x14ac:dyDescent="0.25">
      <c r="A68" s="26"/>
      <c r="B68" s="58"/>
      <c r="C68" s="120"/>
      <c r="D68" s="58"/>
      <c r="E68" s="72"/>
      <c r="F68" s="58"/>
      <c r="G68" s="72"/>
      <c r="H68" s="58"/>
      <c r="I68" s="72"/>
      <c r="J68" s="58"/>
      <c r="K68" s="78"/>
    </row>
    <row r="69" spans="1:11" s="1" customFormat="1" ht="15.6" x14ac:dyDescent="0.25">
      <c r="A69" s="26" t="s">
        <v>375</v>
      </c>
      <c r="B69" s="124">
        <v>332.65</v>
      </c>
      <c r="C69" s="120">
        <v>0.1114</v>
      </c>
      <c r="D69" s="124">
        <f>+B69*(1+E69)</f>
        <v>379.88629999999995</v>
      </c>
      <c r="E69" s="120">
        <v>0.14199999999999999</v>
      </c>
      <c r="F69" s="124">
        <f>+D69*(1+G69)</f>
        <v>433.8301545999999</v>
      </c>
      <c r="G69" s="120">
        <v>0.14199999999999999</v>
      </c>
      <c r="H69" s="124">
        <f t="shared" si="1"/>
        <v>495.43403655319986</v>
      </c>
      <c r="I69" s="120">
        <v>0.14199999999999999</v>
      </c>
      <c r="J69" s="58">
        <f t="shared" si="0"/>
        <v>565.78566974375417</v>
      </c>
      <c r="K69" s="78"/>
    </row>
    <row r="70" spans="1:11" s="1" customFormat="1" ht="15.6" x14ac:dyDescent="0.3">
      <c r="A70" s="61" t="s">
        <v>29</v>
      </c>
      <c r="B70" s="125">
        <v>306.06</v>
      </c>
      <c r="C70" s="120">
        <v>0.1114</v>
      </c>
      <c r="D70" s="124">
        <f>+B70*(1+E70)</f>
        <v>349.52051999999998</v>
      </c>
      <c r="E70" s="120">
        <v>0.14199999999999999</v>
      </c>
      <c r="F70" s="124">
        <f>+D70*(1+G70)</f>
        <v>399.15243383999996</v>
      </c>
      <c r="G70" s="120">
        <v>0.14199999999999999</v>
      </c>
      <c r="H70" s="124">
        <f t="shared" si="1"/>
        <v>455.83207944527993</v>
      </c>
      <c r="I70" s="120">
        <v>0.14199999999999999</v>
      </c>
      <c r="J70" s="58">
        <f t="shared" si="0"/>
        <v>520.56023472650963</v>
      </c>
      <c r="K70" s="78"/>
    </row>
    <row r="71" spans="1:11" s="1" customFormat="1" ht="15.6" x14ac:dyDescent="0.3">
      <c r="A71" s="61"/>
      <c r="B71" s="125"/>
      <c r="C71" s="120"/>
      <c r="D71" s="124"/>
      <c r="E71" s="120"/>
      <c r="F71" s="124"/>
      <c r="G71" s="120"/>
      <c r="H71" s="124"/>
      <c r="I71" s="120"/>
      <c r="J71" s="58"/>
      <c r="K71" s="78"/>
    </row>
    <row r="72" spans="1:11" s="1" customFormat="1" ht="15.6" x14ac:dyDescent="0.3">
      <c r="A72" s="61"/>
      <c r="B72" s="125"/>
      <c r="C72" s="120"/>
      <c r="D72" s="124"/>
      <c r="E72" s="120"/>
      <c r="F72" s="124"/>
      <c r="G72" s="120"/>
      <c r="H72" s="124"/>
      <c r="I72" s="120"/>
      <c r="J72" s="58"/>
      <c r="K72" s="78"/>
    </row>
    <row r="73" spans="1:11" s="1" customFormat="1" x14ac:dyDescent="0.25">
      <c r="A73" s="16"/>
      <c r="B73" s="60"/>
      <c r="C73" s="120"/>
      <c r="D73" s="60"/>
      <c r="E73" s="72"/>
      <c r="F73" s="60"/>
      <c r="G73" s="72"/>
      <c r="H73" s="58"/>
      <c r="I73" s="72"/>
      <c r="J73" s="58"/>
      <c r="K73" s="78"/>
    </row>
    <row r="74" spans="1:11" s="1" customFormat="1" ht="15.6" x14ac:dyDescent="0.25">
      <c r="A74" s="126" t="s">
        <v>30</v>
      </c>
      <c r="B74" s="60"/>
      <c r="C74" s="120"/>
      <c r="D74" s="60"/>
      <c r="E74" s="72"/>
      <c r="F74" s="60"/>
      <c r="G74" s="72"/>
      <c r="H74" s="58"/>
      <c r="I74" s="72"/>
      <c r="J74" s="58"/>
      <c r="K74" s="78"/>
    </row>
    <row r="75" spans="1:11" s="1" customFormat="1" x14ac:dyDescent="0.25">
      <c r="A75" s="16"/>
      <c r="B75" s="60"/>
      <c r="C75" s="120"/>
      <c r="D75" s="60"/>
      <c r="E75" s="72"/>
      <c r="F75" s="60"/>
      <c r="G75" s="72"/>
      <c r="H75" s="58"/>
      <c r="I75" s="72"/>
      <c r="J75" s="58"/>
      <c r="K75" s="78"/>
    </row>
    <row r="76" spans="1:11" s="1" customFormat="1" x14ac:dyDescent="0.25">
      <c r="A76" s="16" t="s">
        <v>376</v>
      </c>
      <c r="B76" s="58">
        <v>172.74</v>
      </c>
      <c r="C76" s="120">
        <v>0.1114</v>
      </c>
      <c r="D76" s="58">
        <f>+B76*(1+E76)</f>
        <v>197.26908</v>
      </c>
      <c r="E76" s="120">
        <v>0.14199999999999999</v>
      </c>
      <c r="F76" s="58">
        <f>+D76*(1+G76)</f>
        <v>225.28128935999999</v>
      </c>
      <c r="G76" s="120">
        <v>0.14199999999999999</v>
      </c>
      <c r="H76" s="58">
        <f t="shared" si="1"/>
        <v>257.27123244911996</v>
      </c>
      <c r="I76" s="120">
        <v>0.14199999999999999</v>
      </c>
      <c r="J76" s="58">
        <f t="shared" ref="J76:J125" si="4">H76*(1+I76)</f>
        <v>293.803747456895</v>
      </c>
      <c r="K76" s="78"/>
    </row>
    <row r="77" spans="1:11" s="1" customFormat="1" x14ac:dyDescent="0.25">
      <c r="A77" s="16" t="s">
        <v>377</v>
      </c>
      <c r="B77" s="58">
        <v>222.08</v>
      </c>
      <c r="C77" s="120">
        <v>0.1114</v>
      </c>
      <c r="D77" s="58">
        <f>+B77*(1+E77)</f>
        <v>253.61535999999998</v>
      </c>
      <c r="E77" s="120">
        <v>0.14199999999999999</v>
      </c>
      <c r="F77" s="58">
        <f>+D77*(1+G77)</f>
        <v>289.62874111999997</v>
      </c>
      <c r="G77" s="120">
        <v>0.14199999999999999</v>
      </c>
      <c r="H77" s="58">
        <f t="shared" si="1"/>
        <v>330.75602235903995</v>
      </c>
      <c r="I77" s="120">
        <v>0.14199999999999999</v>
      </c>
      <c r="J77" s="58">
        <f t="shared" si="4"/>
        <v>377.7233775340236</v>
      </c>
      <c r="K77" s="78"/>
    </row>
    <row r="78" spans="1:11" s="1" customFormat="1" x14ac:dyDescent="0.25">
      <c r="A78" s="16" t="s">
        <v>378</v>
      </c>
      <c r="B78" s="58">
        <v>289.07</v>
      </c>
      <c r="C78" s="120">
        <v>0.1114</v>
      </c>
      <c r="D78" s="58">
        <f>+B78*(1+E78)</f>
        <v>330.11793999999998</v>
      </c>
      <c r="E78" s="120">
        <v>0.14199999999999999</v>
      </c>
      <c r="F78" s="58">
        <f>+D78*(1+G78)</f>
        <v>376.99468747999993</v>
      </c>
      <c r="G78" s="120">
        <v>0.14199999999999999</v>
      </c>
      <c r="H78" s="58">
        <f t="shared" si="1"/>
        <v>430.52793310215986</v>
      </c>
      <c r="I78" s="120">
        <v>0.14199999999999999</v>
      </c>
      <c r="J78" s="58">
        <f t="shared" si="4"/>
        <v>491.66289960266653</v>
      </c>
      <c r="K78" s="78"/>
    </row>
    <row r="79" spans="1:11" s="1" customFormat="1" ht="15.6" x14ac:dyDescent="0.25">
      <c r="A79" s="26" t="s">
        <v>31</v>
      </c>
      <c r="B79" s="58"/>
      <c r="C79" s="120"/>
      <c r="D79" s="58"/>
      <c r="E79" s="72"/>
      <c r="F79" s="58"/>
      <c r="G79" s="72"/>
      <c r="H79" s="58"/>
      <c r="I79" s="72"/>
      <c r="J79" s="58"/>
      <c r="K79" s="78"/>
    </row>
    <row r="80" spans="1:11" s="1" customFormat="1" ht="15.6" x14ac:dyDescent="0.25">
      <c r="A80" s="126" t="s">
        <v>32</v>
      </c>
      <c r="B80" s="58"/>
      <c r="C80" s="120"/>
      <c r="D80" s="58"/>
      <c r="E80" s="72"/>
      <c r="F80" s="58"/>
      <c r="G80" s="72"/>
      <c r="H80" s="58"/>
      <c r="I80" s="72"/>
      <c r="J80" s="58"/>
      <c r="K80" s="78"/>
    </row>
    <row r="81" spans="1:11" s="1" customFormat="1" x14ac:dyDescent="0.25">
      <c r="A81" s="16"/>
      <c r="B81" s="58"/>
      <c r="C81" s="120"/>
      <c r="D81" s="58"/>
      <c r="E81" s="72"/>
      <c r="F81" s="58"/>
      <c r="G81" s="72"/>
      <c r="H81" s="58"/>
      <c r="I81" s="72"/>
      <c r="J81" s="58"/>
      <c r="K81" s="78"/>
    </row>
    <row r="82" spans="1:11" s="1" customFormat="1" x14ac:dyDescent="0.25">
      <c r="A82" s="16" t="s">
        <v>379</v>
      </c>
      <c r="B82" s="58">
        <v>166.26</v>
      </c>
      <c r="C82" s="120">
        <v>0.1114</v>
      </c>
      <c r="D82" s="58">
        <f>+B82*(1+E82)</f>
        <v>189.86891999999997</v>
      </c>
      <c r="E82" s="120">
        <v>0.14199999999999999</v>
      </c>
      <c r="F82" s="58">
        <f>+D82*(1+G82)</f>
        <v>216.83030663999995</v>
      </c>
      <c r="G82" s="120">
        <v>0.14199999999999999</v>
      </c>
      <c r="H82" s="58">
        <f t="shared" ref="H82:H94" si="5">F82*(1+G82)</f>
        <v>247.62021018287993</v>
      </c>
      <c r="I82" s="120">
        <v>0.14199999999999999</v>
      </c>
      <c r="J82" s="58">
        <f t="shared" si="4"/>
        <v>282.78228002884885</v>
      </c>
      <c r="K82" s="78"/>
    </row>
    <row r="83" spans="1:11" s="1" customFormat="1" x14ac:dyDescent="0.25">
      <c r="A83" s="16" t="s">
        <v>380</v>
      </c>
      <c r="B83" s="58">
        <v>222.08</v>
      </c>
      <c r="C83" s="120">
        <v>0.1114</v>
      </c>
      <c r="D83" s="58">
        <f>+B83*(1+E83)</f>
        <v>253.61535999999998</v>
      </c>
      <c r="E83" s="120">
        <v>0.14199999999999999</v>
      </c>
      <c r="F83" s="58">
        <f>+D83*(1+G83)</f>
        <v>289.62874111999997</v>
      </c>
      <c r="G83" s="120">
        <v>0.14199999999999999</v>
      </c>
      <c r="H83" s="58">
        <f t="shared" si="5"/>
        <v>330.75602235903995</v>
      </c>
      <c r="I83" s="120">
        <v>0.14199999999999999</v>
      </c>
      <c r="J83" s="58">
        <f t="shared" si="4"/>
        <v>377.7233775340236</v>
      </c>
      <c r="K83" s="78"/>
    </row>
    <row r="84" spans="1:11" s="1" customFormat="1" x14ac:dyDescent="0.25">
      <c r="A84" s="16" t="s">
        <v>381</v>
      </c>
      <c r="B84" s="58">
        <v>292.83999999999997</v>
      </c>
      <c r="C84" s="120">
        <v>0.1114</v>
      </c>
      <c r="D84" s="58">
        <f>+B84*(1+E84)</f>
        <v>334.42327999999992</v>
      </c>
      <c r="E84" s="120">
        <v>0.14199999999999999</v>
      </c>
      <c r="F84" s="58">
        <f>+D84*(1+G84)</f>
        <v>381.91138575999986</v>
      </c>
      <c r="G84" s="120">
        <v>0.14199999999999999</v>
      </c>
      <c r="H84" s="58">
        <f t="shared" si="5"/>
        <v>436.14280253791981</v>
      </c>
      <c r="I84" s="120">
        <v>0.14199999999999999</v>
      </c>
      <c r="J84" s="58">
        <f t="shared" si="4"/>
        <v>498.07508049830437</v>
      </c>
      <c r="K84" s="78"/>
    </row>
    <row r="85" spans="1:11" s="1" customFormat="1" x14ac:dyDescent="0.25">
      <c r="A85" s="16" t="s">
        <v>33</v>
      </c>
      <c r="B85" s="58">
        <v>312.85000000000002</v>
      </c>
      <c r="C85" s="120">
        <v>0.1114</v>
      </c>
      <c r="D85" s="58">
        <f>+B85*(1+E85)</f>
        <v>357.2747</v>
      </c>
      <c r="E85" s="120">
        <v>0.14199999999999999</v>
      </c>
      <c r="F85" s="58">
        <f>+D85*(1+G85)</f>
        <v>408.00770739999996</v>
      </c>
      <c r="G85" s="120">
        <v>0.14199999999999999</v>
      </c>
      <c r="H85" s="58">
        <f t="shared" si="5"/>
        <v>465.94480185079993</v>
      </c>
      <c r="I85" s="120">
        <v>0.14199999999999999</v>
      </c>
      <c r="J85" s="58">
        <f t="shared" si="4"/>
        <v>532.10896371361343</v>
      </c>
      <c r="K85" s="78"/>
    </row>
    <row r="86" spans="1:11" s="1" customFormat="1" x14ac:dyDescent="0.25">
      <c r="A86" s="16"/>
      <c r="B86" s="58"/>
      <c r="C86" s="120"/>
      <c r="D86" s="58"/>
      <c r="E86" s="120"/>
      <c r="F86" s="58"/>
      <c r="G86" s="120"/>
      <c r="H86" s="58"/>
      <c r="I86" s="120"/>
      <c r="J86" s="58"/>
      <c r="K86" s="78"/>
    </row>
    <row r="87" spans="1:11" s="1" customFormat="1" ht="15.6" x14ac:dyDescent="0.25">
      <c r="A87" s="126" t="s">
        <v>34</v>
      </c>
      <c r="B87" s="60"/>
      <c r="C87" s="120"/>
      <c r="D87" s="60"/>
      <c r="E87" s="72"/>
      <c r="F87" s="60"/>
      <c r="G87" s="72"/>
      <c r="H87" s="58"/>
      <c r="I87" s="72"/>
      <c r="J87" s="58"/>
      <c r="K87" s="78"/>
    </row>
    <row r="88" spans="1:11" s="1" customFormat="1" x14ac:dyDescent="0.25">
      <c r="A88" s="16" t="s">
        <v>382</v>
      </c>
      <c r="B88" s="58">
        <v>172.74</v>
      </c>
      <c r="C88" s="120">
        <v>0.1114</v>
      </c>
      <c r="D88" s="58">
        <f>+B88*(1+E88)</f>
        <v>197.26908</v>
      </c>
      <c r="E88" s="120">
        <v>0.14199999999999999</v>
      </c>
      <c r="F88" s="58">
        <f>+D88*(1+G88)</f>
        <v>225.28128935999999</v>
      </c>
      <c r="G88" s="120">
        <v>0.14199999999999999</v>
      </c>
      <c r="H88" s="58">
        <f t="shared" ref="H88:H90" si="6">F88*(1+G88)</f>
        <v>257.27123244911996</v>
      </c>
      <c r="I88" s="120">
        <v>0.14199999999999999</v>
      </c>
      <c r="J88" s="58"/>
      <c r="K88" s="78"/>
    </row>
    <row r="89" spans="1:11" s="1" customFormat="1" x14ac:dyDescent="0.25">
      <c r="A89" s="16" t="s">
        <v>380</v>
      </c>
      <c r="B89" s="58">
        <v>222.08</v>
      </c>
      <c r="C89" s="120">
        <v>0.1114</v>
      </c>
      <c r="D89" s="58">
        <f>+B89*(1+E89)</f>
        <v>253.61535999999998</v>
      </c>
      <c r="E89" s="120">
        <v>0.14199999999999999</v>
      </c>
      <c r="F89" s="58">
        <f>+D89*(1+G89)</f>
        <v>289.62874111999997</v>
      </c>
      <c r="G89" s="120">
        <v>0.14199999999999999</v>
      </c>
      <c r="H89" s="58">
        <f t="shared" si="6"/>
        <v>330.75602235903995</v>
      </c>
      <c r="I89" s="120">
        <v>0.14199999999999999</v>
      </c>
      <c r="J89" s="58">
        <f t="shared" si="4"/>
        <v>377.7233775340236</v>
      </c>
      <c r="K89" s="78"/>
    </row>
    <row r="90" spans="1:11" s="1" customFormat="1" x14ac:dyDescent="0.25">
      <c r="A90" s="16" t="s">
        <v>381</v>
      </c>
      <c r="B90" s="58">
        <v>312.58</v>
      </c>
      <c r="C90" s="120">
        <v>0.1114</v>
      </c>
      <c r="D90" s="58">
        <f>+B90*(1+E90)</f>
        <v>356.96635999999995</v>
      </c>
      <c r="E90" s="120">
        <v>0.14199999999999999</v>
      </c>
      <c r="F90" s="58">
        <f>+D90*(1+G90)</f>
        <v>407.6555831199999</v>
      </c>
      <c r="G90" s="120">
        <v>0.14199999999999999</v>
      </c>
      <c r="H90" s="58">
        <f t="shared" si="6"/>
        <v>465.54267592303984</v>
      </c>
      <c r="I90" s="120">
        <v>0.14199999999999999</v>
      </c>
      <c r="J90" s="58">
        <f t="shared" si="4"/>
        <v>531.64973590411148</v>
      </c>
      <c r="K90" s="78"/>
    </row>
    <row r="91" spans="1:11" s="1" customFormat="1" x14ac:dyDescent="0.25">
      <c r="A91" s="16"/>
      <c r="B91" s="58"/>
      <c r="C91" s="120"/>
      <c r="D91" s="58"/>
      <c r="E91" s="120"/>
      <c r="F91" s="58"/>
      <c r="G91" s="120"/>
      <c r="H91" s="58"/>
      <c r="I91" s="120"/>
      <c r="J91" s="58">
        <f t="shared" si="4"/>
        <v>0</v>
      </c>
      <c r="K91" s="78"/>
    </row>
    <row r="92" spans="1:11" s="1" customFormat="1" ht="15.6" x14ac:dyDescent="0.25">
      <c r="A92" s="26" t="s">
        <v>35</v>
      </c>
      <c r="B92" s="60"/>
      <c r="C92" s="120"/>
      <c r="D92" s="60"/>
      <c r="E92" s="72"/>
      <c r="F92" s="60"/>
      <c r="G92" s="72"/>
      <c r="H92" s="58"/>
      <c r="I92" s="72"/>
      <c r="J92" s="58"/>
      <c r="K92" s="78"/>
    </row>
    <row r="93" spans="1:11" s="1" customFormat="1" x14ac:dyDescent="0.25">
      <c r="A93" s="16" t="s">
        <v>36</v>
      </c>
      <c r="B93" s="124">
        <v>10310.84679</v>
      </c>
      <c r="C93" s="120">
        <v>0.1114</v>
      </c>
      <c r="D93" s="124">
        <f>+B93*(1+E93)</f>
        <v>11774.987034179998</v>
      </c>
      <c r="E93" s="72">
        <v>0.14199999999999999</v>
      </c>
      <c r="F93" s="124">
        <f>+D93*(1+G93)</f>
        <v>13447.035193033556</v>
      </c>
      <c r="G93" s="72">
        <v>0.14199999999999999</v>
      </c>
      <c r="H93" s="124">
        <f t="shared" si="5"/>
        <v>15356.514190444321</v>
      </c>
      <c r="I93" s="72">
        <v>0.14199999999999999</v>
      </c>
      <c r="J93" s="58"/>
      <c r="K93" s="78"/>
    </row>
    <row r="94" spans="1:11" s="1" customFormat="1" x14ac:dyDescent="0.25">
      <c r="A94" s="16" t="s">
        <v>37</v>
      </c>
      <c r="B94" s="124">
        <v>12373.016147999999</v>
      </c>
      <c r="C94" s="120">
        <v>0.1114</v>
      </c>
      <c r="D94" s="124">
        <f>+B94*(1+E94)</f>
        <v>14129.984441015997</v>
      </c>
      <c r="E94" s="120">
        <v>0.14199999999999999</v>
      </c>
      <c r="F94" s="124">
        <f>+D94*(1+G94)</f>
        <v>16136.442231640267</v>
      </c>
      <c r="G94" s="120">
        <v>0.14199999999999999</v>
      </c>
      <c r="H94" s="124">
        <f t="shared" si="5"/>
        <v>18427.817028533183</v>
      </c>
      <c r="I94" s="120">
        <v>0.14199999999999999</v>
      </c>
      <c r="J94" s="58">
        <f t="shared" si="4"/>
        <v>21044.567046584893</v>
      </c>
      <c r="K94" s="78"/>
    </row>
    <row r="95" spans="1:11" s="1" customFormat="1" x14ac:dyDescent="0.25">
      <c r="A95" s="16"/>
      <c r="B95" s="124"/>
      <c r="C95" s="120"/>
      <c r="D95" s="124"/>
      <c r="E95" s="120"/>
      <c r="F95" s="124"/>
      <c r="G95" s="120"/>
      <c r="H95" s="124"/>
      <c r="I95" s="120"/>
      <c r="J95" s="58"/>
      <c r="K95" s="78"/>
    </row>
    <row r="96" spans="1:11" s="1" customFormat="1" ht="15.6" x14ac:dyDescent="0.25">
      <c r="A96" s="26" t="s">
        <v>383</v>
      </c>
      <c r="B96" s="124"/>
      <c r="C96" s="120"/>
      <c r="D96" s="124"/>
      <c r="E96" s="120"/>
      <c r="F96" s="124"/>
      <c r="G96" s="120"/>
      <c r="H96" s="124"/>
      <c r="I96" s="120"/>
      <c r="J96" s="58"/>
      <c r="K96" s="78"/>
    </row>
    <row r="97" spans="1:11" s="1" customFormat="1" x14ac:dyDescent="0.25">
      <c r="A97" s="16" t="s">
        <v>384</v>
      </c>
      <c r="B97" s="124"/>
      <c r="C97" s="120"/>
      <c r="D97" s="127"/>
      <c r="E97" s="120"/>
      <c r="F97" s="124"/>
      <c r="G97" s="120"/>
      <c r="H97" s="124"/>
      <c r="I97" s="120"/>
      <c r="J97" s="58"/>
      <c r="K97" s="78"/>
    </row>
    <row r="98" spans="1:11" s="1" customFormat="1" x14ac:dyDescent="0.25">
      <c r="A98" s="16"/>
      <c r="B98" s="124"/>
      <c r="C98" s="120"/>
      <c r="D98" s="124"/>
      <c r="E98" s="120"/>
      <c r="F98" s="124"/>
      <c r="G98" s="120"/>
      <c r="H98" s="124"/>
      <c r="I98" s="120"/>
      <c r="J98" s="58"/>
      <c r="K98" s="78"/>
    </row>
    <row r="99" spans="1:11" s="1" customFormat="1" x14ac:dyDescent="0.25">
      <c r="A99" s="16"/>
      <c r="B99" s="124"/>
      <c r="C99" s="120"/>
      <c r="D99" s="124"/>
      <c r="E99" s="120"/>
      <c r="F99" s="124"/>
      <c r="G99" s="120"/>
      <c r="H99" s="124"/>
      <c r="I99" s="120"/>
      <c r="J99" s="58">
        <f t="shared" si="4"/>
        <v>0</v>
      </c>
      <c r="K99" s="78"/>
    </row>
    <row r="100" spans="1:11" s="1" customFormat="1" ht="15.6" x14ac:dyDescent="0.25">
      <c r="A100" s="26" t="s">
        <v>38</v>
      </c>
      <c r="B100" s="124">
        <v>3574.43</v>
      </c>
      <c r="C100" s="120">
        <v>0.1114</v>
      </c>
      <c r="D100" s="124">
        <f>+B100*(1+E100)</f>
        <v>4081.9990599999996</v>
      </c>
      <c r="E100" s="120">
        <v>0.14199999999999999</v>
      </c>
      <c r="F100" s="124">
        <f>+D100*(1+G100)</f>
        <v>4661.6429265199995</v>
      </c>
      <c r="G100" s="120">
        <v>0.14199999999999999</v>
      </c>
      <c r="H100" s="124">
        <f t="shared" ref="H100:H102" si="7">F100*(1+G100)</f>
        <v>5323.5962220858391</v>
      </c>
      <c r="I100" s="120">
        <v>0.14199999999999999</v>
      </c>
      <c r="J100" s="58"/>
      <c r="K100" s="78"/>
    </row>
    <row r="101" spans="1:11" s="1" customFormat="1" x14ac:dyDescent="0.25">
      <c r="A101" s="16" t="s">
        <v>39</v>
      </c>
      <c r="B101" s="124">
        <v>357.44</v>
      </c>
      <c r="C101" s="120">
        <v>0.1114</v>
      </c>
      <c r="D101" s="124">
        <v>408</v>
      </c>
      <c r="E101" s="120">
        <v>0.14199999999999999</v>
      </c>
      <c r="F101" s="124">
        <f>+D101*(1+G101)</f>
        <v>465.93599999999998</v>
      </c>
      <c r="G101" s="120">
        <v>0.14199999999999999</v>
      </c>
      <c r="H101" s="124">
        <f t="shared" si="7"/>
        <v>532.09891199999993</v>
      </c>
      <c r="I101" s="120">
        <v>0.14199999999999999</v>
      </c>
      <c r="J101" s="58">
        <f t="shared" si="4"/>
        <v>607.65695750399982</v>
      </c>
      <c r="K101" s="78"/>
    </row>
    <row r="102" spans="1:11" s="1" customFormat="1" x14ac:dyDescent="0.25">
      <c r="A102" s="16" t="s">
        <v>40</v>
      </c>
      <c r="B102" s="124">
        <v>1044.83</v>
      </c>
      <c r="C102" s="120">
        <v>0.1114</v>
      </c>
      <c r="D102" s="124">
        <v>1194</v>
      </c>
      <c r="E102" s="120">
        <v>0.14199999999999999</v>
      </c>
      <c r="F102" s="124">
        <f>+D102*(1+G102)</f>
        <v>1363.5479999999998</v>
      </c>
      <c r="G102" s="120">
        <v>0.14199999999999999</v>
      </c>
      <c r="H102" s="124">
        <f t="shared" si="7"/>
        <v>1557.1718159999996</v>
      </c>
      <c r="I102" s="120">
        <v>0.14199999999999999</v>
      </c>
      <c r="J102" s="58">
        <f t="shared" si="4"/>
        <v>1778.2902138719994</v>
      </c>
      <c r="K102" s="78"/>
    </row>
    <row r="103" spans="1:11" s="1" customFormat="1" ht="15.6" x14ac:dyDescent="0.25">
      <c r="A103" s="26"/>
      <c r="B103" s="124"/>
      <c r="C103" s="120"/>
      <c r="D103" s="124"/>
      <c r="E103" s="120"/>
      <c r="F103" s="124"/>
      <c r="G103" s="120"/>
      <c r="H103" s="124"/>
      <c r="I103" s="120"/>
      <c r="J103" s="58">
        <f t="shared" si="4"/>
        <v>0</v>
      </c>
      <c r="K103" s="78"/>
    </row>
    <row r="104" spans="1:11" s="1" customFormat="1" x14ac:dyDescent="0.25">
      <c r="A104" s="16"/>
      <c r="B104" s="60"/>
      <c r="C104" s="120"/>
      <c r="D104" s="60"/>
      <c r="E104" s="72"/>
      <c r="F104" s="60"/>
      <c r="G104" s="72"/>
      <c r="H104" s="58"/>
      <c r="I104" s="72"/>
      <c r="J104" s="58"/>
      <c r="K104" s="78"/>
    </row>
    <row r="105" spans="1:11" s="1" customFormat="1" ht="15.6" x14ac:dyDescent="0.25">
      <c r="A105" s="26" t="s">
        <v>41</v>
      </c>
      <c r="B105" s="60"/>
      <c r="C105" s="120"/>
      <c r="D105" s="60"/>
      <c r="E105" s="72"/>
      <c r="F105" s="60"/>
      <c r="G105" s="72"/>
      <c r="H105" s="58"/>
      <c r="I105" s="72"/>
      <c r="J105" s="58"/>
      <c r="K105" s="78"/>
    </row>
    <row r="106" spans="1:11" s="1" customFormat="1" x14ac:dyDescent="0.25">
      <c r="A106" s="57" t="s">
        <v>42</v>
      </c>
      <c r="B106" s="124">
        <v>5320.39</v>
      </c>
      <c r="C106" s="120">
        <v>0.1114</v>
      </c>
      <c r="D106" s="124">
        <v>6077</v>
      </c>
      <c r="E106" s="120">
        <v>0.14199999999999999</v>
      </c>
      <c r="F106" s="124">
        <f>+D106*(1+G106)</f>
        <v>6939.9339999999993</v>
      </c>
      <c r="G106" s="120">
        <v>0.14199999999999999</v>
      </c>
      <c r="H106" s="124">
        <f t="shared" ref="H106:H109" si="8">F106*(1+G106)</f>
        <v>7925.4046279999984</v>
      </c>
      <c r="I106" s="120">
        <v>0.14199999999999999</v>
      </c>
      <c r="J106" s="58"/>
      <c r="K106" s="78"/>
    </row>
    <row r="107" spans="1:11" s="1" customFormat="1" x14ac:dyDescent="0.25">
      <c r="A107" s="57" t="s">
        <v>43</v>
      </c>
      <c r="B107" s="124">
        <v>10627.04</v>
      </c>
      <c r="C107" s="120">
        <v>0.1114</v>
      </c>
      <c r="D107" s="116">
        <v>12140</v>
      </c>
      <c r="E107" s="120">
        <v>0.14199999999999999</v>
      </c>
      <c r="F107" s="116">
        <f>+D107*(1+G107)</f>
        <v>13863.88</v>
      </c>
      <c r="G107" s="120">
        <v>0.14199999999999999</v>
      </c>
      <c r="H107" s="116">
        <f t="shared" si="8"/>
        <v>15832.550959999997</v>
      </c>
      <c r="I107" s="120">
        <v>0.14199999999999999</v>
      </c>
      <c r="J107" s="58">
        <f t="shared" si="4"/>
        <v>18080.773196319995</v>
      </c>
      <c r="K107" s="78"/>
    </row>
    <row r="108" spans="1:11" s="1" customFormat="1" x14ac:dyDescent="0.25">
      <c r="A108" s="57" t="s">
        <v>44</v>
      </c>
      <c r="B108" s="124">
        <v>728.63</v>
      </c>
      <c r="C108" s="120">
        <v>0.1114</v>
      </c>
      <c r="D108" s="116">
        <v>835</v>
      </c>
      <c r="E108" s="120">
        <v>0.14199999999999999</v>
      </c>
      <c r="F108" s="116">
        <f>+D108*(1+G108)</f>
        <v>953.56999999999994</v>
      </c>
      <c r="G108" s="120">
        <v>0.14199999999999999</v>
      </c>
      <c r="H108" s="116">
        <f t="shared" si="8"/>
        <v>1088.9769399999998</v>
      </c>
      <c r="I108" s="120">
        <v>0.14199999999999999</v>
      </c>
      <c r="J108" s="58">
        <f t="shared" si="4"/>
        <v>1243.6116654799996</v>
      </c>
      <c r="K108" s="78"/>
    </row>
    <row r="109" spans="1:11" s="1" customFormat="1" x14ac:dyDescent="0.25">
      <c r="A109" s="16" t="s">
        <v>45</v>
      </c>
      <c r="B109" s="124">
        <v>1141.06</v>
      </c>
      <c r="C109" s="120">
        <v>0.1114</v>
      </c>
      <c r="D109" s="124">
        <v>1305</v>
      </c>
      <c r="E109" s="120">
        <v>0.14199999999999999</v>
      </c>
      <c r="F109" s="116">
        <f>+D109*(1+G109)</f>
        <v>1490.31</v>
      </c>
      <c r="G109" s="120">
        <v>0.14199999999999999</v>
      </c>
      <c r="H109" s="116">
        <f t="shared" si="8"/>
        <v>1701.9340199999997</v>
      </c>
      <c r="I109" s="120">
        <v>0.14199999999999999</v>
      </c>
      <c r="J109" s="58">
        <f t="shared" si="4"/>
        <v>1943.6086508399994</v>
      </c>
      <c r="K109" s="78"/>
    </row>
    <row r="110" spans="1:11" s="1" customFormat="1" x14ac:dyDescent="0.25">
      <c r="A110" s="16"/>
      <c r="B110" s="124"/>
      <c r="C110" s="120"/>
      <c r="D110" s="124"/>
      <c r="E110" s="120"/>
      <c r="F110" s="116"/>
      <c r="G110" s="120"/>
      <c r="H110" s="116"/>
      <c r="I110" s="120"/>
      <c r="J110" s="58">
        <f t="shared" si="4"/>
        <v>0</v>
      </c>
      <c r="K110" s="78"/>
    </row>
    <row r="111" spans="1:11" s="1" customFormat="1" ht="16.2" thickBot="1" x14ac:dyDescent="0.35">
      <c r="A111" s="61" t="s">
        <v>46</v>
      </c>
      <c r="B111" s="60"/>
      <c r="C111" s="120"/>
      <c r="D111" s="60"/>
      <c r="E111" s="72"/>
      <c r="F111" s="60"/>
      <c r="G111" s="72"/>
      <c r="H111" s="60"/>
      <c r="I111" s="72"/>
      <c r="J111" s="58"/>
      <c r="K111" s="78"/>
    </row>
    <row r="112" spans="1:11" s="1" customFormat="1" x14ac:dyDescent="0.25">
      <c r="A112" s="128"/>
      <c r="B112" s="60"/>
      <c r="C112" s="120"/>
      <c r="D112" s="60"/>
      <c r="E112" s="72"/>
      <c r="F112" s="60"/>
      <c r="G112" s="72"/>
      <c r="H112" s="60"/>
      <c r="I112" s="72"/>
      <c r="J112" s="58"/>
      <c r="K112" s="78"/>
    </row>
    <row r="113" spans="1:11" s="1" customFormat="1" ht="16.2" thickBot="1" x14ac:dyDescent="0.3">
      <c r="A113" s="129"/>
      <c r="B113" s="47" t="s">
        <v>1</v>
      </c>
      <c r="C113" s="47" t="s">
        <v>2</v>
      </c>
      <c r="D113" s="47" t="s">
        <v>1</v>
      </c>
      <c r="E113" s="47" t="s">
        <v>2</v>
      </c>
      <c r="F113" s="47" t="s">
        <v>1</v>
      </c>
      <c r="G113" s="47" t="s">
        <v>2</v>
      </c>
      <c r="H113" s="47" t="s">
        <v>1</v>
      </c>
      <c r="I113" s="47" t="s">
        <v>2</v>
      </c>
      <c r="J113" s="58"/>
      <c r="K113" s="90"/>
    </row>
    <row r="114" spans="1:11" s="1" customFormat="1" ht="15.6" x14ac:dyDescent="0.3">
      <c r="A114" s="130"/>
      <c r="B114" s="47" t="s">
        <v>3</v>
      </c>
      <c r="C114" s="47" t="s">
        <v>3</v>
      </c>
      <c r="D114" s="47" t="s">
        <v>4</v>
      </c>
      <c r="E114" s="47" t="s">
        <v>4</v>
      </c>
      <c r="F114" s="47" t="s">
        <v>5</v>
      </c>
      <c r="G114" s="47" t="s">
        <v>5</v>
      </c>
      <c r="H114" s="47" t="s">
        <v>7</v>
      </c>
      <c r="I114" s="47" t="s">
        <v>7</v>
      </c>
      <c r="J114" s="54" t="s">
        <v>5</v>
      </c>
      <c r="K114" s="81"/>
    </row>
    <row r="115" spans="1:11" s="1" customFormat="1" ht="15.6" x14ac:dyDescent="0.25">
      <c r="A115" s="126"/>
      <c r="B115" s="60"/>
      <c r="C115" s="120"/>
      <c r="D115" s="60"/>
      <c r="E115" s="72"/>
      <c r="F115" s="60"/>
      <c r="G115" s="72"/>
      <c r="H115" s="60"/>
      <c r="I115" s="72"/>
      <c r="J115" s="58"/>
      <c r="K115" s="78"/>
    </row>
    <row r="116" spans="1:11" s="1" customFormat="1" x14ac:dyDescent="0.25">
      <c r="A116" s="16" t="s">
        <v>47</v>
      </c>
      <c r="B116" s="124">
        <v>306.71305799999999</v>
      </c>
      <c r="C116" s="120">
        <v>0.1114</v>
      </c>
      <c r="D116" s="124">
        <f t="shared" ref="D116:D124" si="9">+B116*(1+E116)</f>
        <v>350.26631223599998</v>
      </c>
      <c r="E116" s="120">
        <v>0.14199999999999999</v>
      </c>
      <c r="F116" s="124">
        <f>+D116*(1+G116)</f>
        <v>400.00412857351193</v>
      </c>
      <c r="G116" s="120">
        <v>0.14199999999999999</v>
      </c>
      <c r="H116" s="124">
        <f>+F116*(1+I116)</f>
        <v>456.80471483095062</v>
      </c>
      <c r="I116" s="120">
        <v>0.14199999999999999</v>
      </c>
      <c r="J116" s="58"/>
    </row>
    <row r="117" spans="1:11" s="1" customFormat="1" x14ac:dyDescent="0.25">
      <c r="A117" s="16" t="s">
        <v>48</v>
      </c>
      <c r="B117" s="124">
        <v>648.21293600000001</v>
      </c>
      <c r="C117" s="120">
        <v>0.1114</v>
      </c>
      <c r="D117" s="124">
        <f t="shared" si="9"/>
        <v>740.25917291199994</v>
      </c>
      <c r="E117" s="120">
        <v>0.14199999999999999</v>
      </c>
      <c r="F117" s="124">
        <f>+D117*(1+G117)</f>
        <v>845.37597546550387</v>
      </c>
      <c r="G117" s="120">
        <v>0.14199999999999999</v>
      </c>
      <c r="H117" s="124">
        <f>+F117*(1+I117)</f>
        <v>965.41936398160533</v>
      </c>
      <c r="I117" s="120">
        <v>0.14199999999999999</v>
      </c>
      <c r="J117" s="58">
        <f t="shared" si="4"/>
        <v>1102.5089136669933</v>
      </c>
      <c r="K117" s="78"/>
    </row>
    <row r="118" spans="1:11" s="1" customFormat="1" x14ac:dyDescent="0.25">
      <c r="A118" s="16" t="s">
        <v>49</v>
      </c>
      <c r="B118" s="124">
        <v>920</v>
      </c>
      <c r="C118" s="120">
        <v>0.1114</v>
      </c>
      <c r="D118" s="124">
        <f t="shared" si="9"/>
        <v>1050.6399999999999</v>
      </c>
      <c r="E118" s="120">
        <v>0.14199999999999999</v>
      </c>
      <c r="F118" s="124">
        <f>+D118*(1+G118)</f>
        <v>1199.8308799999998</v>
      </c>
      <c r="G118" s="120">
        <v>0.14199999999999999</v>
      </c>
      <c r="H118" s="124">
        <f t="shared" ref="H118:H124" si="10">+F118*(1+I118)</f>
        <v>1370.2068649599996</v>
      </c>
      <c r="I118" s="120">
        <v>0.14199999999999999</v>
      </c>
      <c r="J118" s="58">
        <f t="shared" si="4"/>
        <v>1564.7762397843194</v>
      </c>
      <c r="K118" s="78"/>
    </row>
    <row r="119" spans="1:11" s="1" customFormat="1" x14ac:dyDescent="0.25">
      <c r="A119" s="16" t="s">
        <v>50</v>
      </c>
      <c r="B119" s="124">
        <v>3574.43</v>
      </c>
      <c r="C119" s="120">
        <v>0.1114</v>
      </c>
      <c r="D119" s="124">
        <f t="shared" si="9"/>
        <v>4081.9990599999996</v>
      </c>
      <c r="E119" s="120">
        <v>0.14199999999999999</v>
      </c>
      <c r="F119" s="124">
        <f t="shared" ref="F119:F122" si="11">+D119*(1+G119)</f>
        <v>4661.6429265199995</v>
      </c>
      <c r="G119" s="120">
        <v>0.14199999999999999</v>
      </c>
      <c r="H119" s="124">
        <f t="shared" si="10"/>
        <v>5323.5962220858391</v>
      </c>
      <c r="I119" s="120">
        <v>0.14199999999999999</v>
      </c>
      <c r="J119" s="58">
        <f t="shared" si="4"/>
        <v>6079.5468856220277</v>
      </c>
      <c r="K119" s="78"/>
    </row>
    <row r="120" spans="1:11" s="1" customFormat="1" x14ac:dyDescent="0.25">
      <c r="A120" s="16" t="s">
        <v>51</v>
      </c>
      <c r="B120" s="124">
        <v>1182.25</v>
      </c>
      <c r="C120" s="120">
        <v>0.1114</v>
      </c>
      <c r="D120" s="124">
        <f t="shared" si="9"/>
        <v>1350.1294999999998</v>
      </c>
      <c r="E120" s="120">
        <v>0.14199999999999999</v>
      </c>
      <c r="F120" s="124">
        <f t="shared" si="11"/>
        <v>1541.8478889999997</v>
      </c>
      <c r="G120" s="120">
        <v>0.14199999999999999</v>
      </c>
      <c r="H120" s="124">
        <f t="shared" si="10"/>
        <v>1760.7902892379996</v>
      </c>
      <c r="I120" s="120">
        <v>0.14199999999999999</v>
      </c>
      <c r="J120" s="58">
        <f t="shared" si="4"/>
        <v>2010.8225103097952</v>
      </c>
      <c r="K120" s="78"/>
    </row>
    <row r="121" spans="1:11" s="1" customFormat="1" x14ac:dyDescent="0.25">
      <c r="A121" s="16" t="s">
        <v>52</v>
      </c>
      <c r="B121" s="124">
        <v>0.7</v>
      </c>
      <c r="C121" s="120">
        <v>0.1114</v>
      </c>
      <c r="D121" s="124">
        <f t="shared" si="9"/>
        <v>0.79939999999999989</v>
      </c>
      <c r="E121" s="120">
        <v>0.14199999999999999</v>
      </c>
      <c r="F121" s="124">
        <f t="shared" si="11"/>
        <v>0.9129147999999998</v>
      </c>
      <c r="G121" s="120">
        <v>0.14199999999999999</v>
      </c>
      <c r="H121" s="124">
        <f t="shared" si="10"/>
        <v>1.0425487015999997</v>
      </c>
      <c r="I121" s="120">
        <v>0.14199999999999999</v>
      </c>
      <c r="J121" s="58">
        <f t="shared" si="4"/>
        <v>1.1905906172271996</v>
      </c>
      <c r="K121" s="78"/>
    </row>
    <row r="122" spans="1:11" s="1" customFormat="1" x14ac:dyDescent="0.25">
      <c r="A122" s="16" t="s">
        <v>53</v>
      </c>
      <c r="B122" s="124">
        <v>6378.9803259999999</v>
      </c>
      <c r="C122" s="120">
        <v>0.1114</v>
      </c>
      <c r="D122" s="124">
        <f t="shared" si="9"/>
        <v>7284.7955322919988</v>
      </c>
      <c r="E122" s="120">
        <v>0.14199999999999999</v>
      </c>
      <c r="F122" s="124">
        <f t="shared" si="11"/>
        <v>8319.2364978774622</v>
      </c>
      <c r="G122" s="120">
        <v>0.14199999999999999</v>
      </c>
      <c r="H122" s="124">
        <f>+F122*(1+G122)</f>
        <v>9500.5680805760603</v>
      </c>
      <c r="I122" s="120">
        <v>0.14199999999999999</v>
      </c>
      <c r="J122" s="58">
        <f t="shared" si="4"/>
        <v>10849.64874801786</v>
      </c>
      <c r="K122" s="78"/>
    </row>
    <row r="123" spans="1:11" s="1" customFormat="1" x14ac:dyDescent="0.25">
      <c r="A123" s="16" t="s">
        <v>54</v>
      </c>
      <c r="B123" s="124">
        <v>14689.518281999999</v>
      </c>
      <c r="C123" s="120">
        <v>0.1114</v>
      </c>
      <c r="D123" s="124">
        <f t="shared" si="9"/>
        <v>16775.429878043997</v>
      </c>
      <c r="E123" s="120">
        <v>0.14199999999999999</v>
      </c>
      <c r="F123" s="124">
        <f>+D123*(1+G123)</f>
        <v>19157.540920726242</v>
      </c>
      <c r="G123" s="120">
        <v>0.14199999999999999</v>
      </c>
      <c r="H123" s="124">
        <f t="shared" si="10"/>
        <v>21877.911731469365</v>
      </c>
      <c r="I123" s="120">
        <v>0.14199999999999999</v>
      </c>
      <c r="J123" s="58">
        <f t="shared" si="4"/>
        <v>24984.575197338014</v>
      </c>
      <c r="K123" s="78"/>
    </row>
    <row r="124" spans="1:11" s="1" customFormat="1" x14ac:dyDescent="0.25">
      <c r="A124" s="16" t="s">
        <v>55</v>
      </c>
      <c r="B124" s="136">
        <v>22512.007156</v>
      </c>
      <c r="C124" s="137">
        <v>0.1114</v>
      </c>
      <c r="D124" s="136">
        <f t="shared" si="9"/>
        <v>25708.712172151998</v>
      </c>
      <c r="E124" s="137">
        <v>0.14199999999999999</v>
      </c>
      <c r="F124" s="136">
        <f>+D124*(1+G124)</f>
        <v>29359.34930059758</v>
      </c>
      <c r="G124" s="137">
        <v>0.14199999999999999</v>
      </c>
      <c r="H124" s="136">
        <f t="shared" si="10"/>
        <v>33528.376901282434</v>
      </c>
      <c r="I124" s="137">
        <v>0.14199999999999999</v>
      </c>
      <c r="J124" s="58">
        <f t="shared" si="4"/>
        <v>38289.406421264539</v>
      </c>
      <c r="K124" s="78"/>
    </row>
    <row r="125" spans="1:11" s="1" customFormat="1" x14ac:dyDescent="0.25">
      <c r="A125" s="134" t="s">
        <v>56</v>
      </c>
      <c r="B125" s="140"/>
      <c r="C125" s="141"/>
      <c r="D125" s="140"/>
      <c r="E125" s="141"/>
      <c r="F125" s="140"/>
      <c r="G125" s="141"/>
      <c r="H125" s="140"/>
      <c r="I125" s="141"/>
      <c r="J125" s="135">
        <f t="shared" si="4"/>
        <v>0</v>
      </c>
      <c r="K125" s="78"/>
    </row>
    <row r="126" spans="1:11" s="1" customFormat="1" ht="15.6" x14ac:dyDescent="0.3">
      <c r="A126" s="35"/>
      <c r="B126" s="138"/>
      <c r="C126" s="71"/>
      <c r="D126" s="138"/>
      <c r="E126" s="76"/>
      <c r="F126" s="35"/>
      <c r="G126" s="3"/>
      <c r="H126" s="35"/>
      <c r="I126" s="3"/>
      <c r="J126" s="35"/>
      <c r="K126" s="3"/>
    </row>
    <row r="128" spans="1:11" s="71" customFormat="1" x14ac:dyDescent="0.25">
      <c r="B128" s="139"/>
      <c r="D128" s="55"/>
      <c r="E128" s="76"/>
      <c r="F128" s="35"/>
      <c r="G128" s="76"/>
      <c r="H128" s="35"/>
      <c r="I128" s="76"/>
      <c r="J128" s="35"/>
      <c r="K128" s="76"/>
    </row>
  </sheetData>
  <mergeCells count="3">
    <mergeCell ref="A1:A2"/>
    <mergeCell ref="B27:C28"/>
    <mergeCell ref="B43:C45"/>
  </mergeCells>
  <pageMargins left="0.25" right="0.25" top="0.75" bottom="0.75" header="0.3" footer="0.3"/>
  <pageSetup scale="6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J45"/>
  <sheetViews>
    <sheetView view="pageBreakPreview" zoomScaleNormal="100" zoomScaleSheetLayoutView="100" workbookViewId="0">
      <pane ySplit="2" topLeftCell="A23" activePane="bottomLeft" state="frozen"/>
      <selection pane="bottomLeft" activeCell="G11" sqref="G11"/>
    </sheetView>
  </sheetViews>
  <sheetFormatPr defaultColWidth="8.5546875" defaultRowHeight="15" x14ac:dyDescent="0.25"/>
  <cols>
    <col min="1" max="1" width="59.109375" style="35" customWidth="1"/>
    <col min="2" max="2" width="16.5546875" style="50" customWidth="1"/>
    <col min="3" max="3" width="16.5546875" style="69" customWidth="1"/>
    <col min="4" max="4" width="16.5546875" style="49" customWidth="1"/>
    <col min="5" max="5" width="16.5546875" style="69" customWidth="1"/>
    <col min="6" max="8" width="16" style="35" customWidth="1"/>
    <col min="9" max="10" width="15" style="35" customWidth="1"/>
    <col min="11" max="16384" width="8.5546875" style="35"/>
  </cols>
  <sheetData>
    <row r="1" spans="1:10" ht="17.7" customHeight="1" x14ac:dyDescent="0.25">
      <c r="A1" s="17"/>
      <c r="B1" s="67" t="s">
        <v>1</v>
      </c>
      <c r="C1" s="75" t="s">
        <v>2</v>
      </c>
      <c r="D1" s="47" t="s">
        <v>1</v>
      </c>
      <c r="E1" s="75" t="s">
        <v>2</v>
      </c>
      <c r="F1" s="47" t="s">
        <v>1</v>
      </c>
      <c r="G1" s="64" t="s">
        <v>2</v>
      </c>
      <c r="H1" s="47" t="s">
        <v>1</v>
      </c>
      <c r="I1" s="70" t="s">
        <v>2</v>
      </c>
      <c r="J1" s="82"/>
    </row>
    <row r="2" spans="1:10" ht="18.600000000000001" customHeight="1" thickBot="1" x14ac:dyDescent="0.35">
      <c r="A2" s="19" t="s">
        <v>57</v>
      </c>
      <c r="B2" s="63" t="s">
        <v>3</v>
      </c>
      <c r="C2" s="67" t="s">
        <v>3</v>
      </c>
      <c r="D2" s="63" t="s">
        <v>4</v>
      </c>
      <c r="E2" s="63" t="s">
        <v>4</v>
      </c>
      <c r="F2" s="63" t="s">
        <v>5</v>
      </c>
      <c r="G2" s="63" t="s">
        <v>5</v>
      </c>
      <c r="H2" s="63" t="s">
        <v>7</v>
      </c>
      <c r="I2" s="63" t="s">
        <v>7</v>
      </c>
      <c r="J2" s="83"/>
    </row>
    <row r="3" spans="1:10" ht="15.6" x14ac:dyDescent="0.25">
      <c r="A3" s="18"/>
      <c r="B3" s="77"/>
      <c r="C3" s="68"/>
      <c r="D3" s="48"/>
      <c r="E3" s="68"/>
      <c r="F3" s="48"/>
      <c r="G3" s="65"/>
      <c r="H3" s="48"/>
      <c r="I3" s="65"/>
      <c r="J3" s="84"/>
    </row>
    <row r="4" spans="1:10" x14ac:dyDescent="0.25">
      <c r="A4" s="7" t="s">
        <v>58</v>
      </c>
      <c r="B4" s="58">
        <v>111.52967999999998</v>
      </c>
      <c r="C4" s="72">
        <v>4.9000000000000002E-2</v>
      </c>
      <c r="D4" s="58">
        <f>+B4*(1+E4)</f>
        <v>116.32545623999998</v>
      </c>
      <c r="E4" s="72">
        <v>4.2999999999999997E-2</v>
      </c>
      <c r="F4" s="58">
        <f>+D4*(1+G4)</f>
        <v>121.67642722703998</v>
      </c>
      <c r="G4" s="72">
        <v>4.5999999999999999E-2</v>
      </c>
      <c r="H4" s="58">
        <f>+F4*(1+I4)</f>
        <v>127.03019002502974</v>
      </c>
      <c r="I4" s="72">
        <v>4.3999999999999997E-2</v>
      </c>
      <c r="J4" s="85"/>
    </row>
    <row r="5" spans="1:10" x14ac:dyDescent="0.25">
      <c r="A5" s="7" t="s">
        <v>59</v>
      </c>
      <c r="B5" s="58">
        <v>2297.0582400000003</v>
      </c>
      <c r="C5" s="72">
        <v>4.9000000000000002E-2</v>
      </c>
      <c r="D5" s="58">
        <f>+B5*(1+E5)</f>
        <v>2395.8317443200003</v>
      </c>
      <c r="E5" s="72">
        <v>4.2999999999999997E-2</v>
      </c>
      <c r="F5" s="58">
        <f t="shared" ref="F5:F6" si="0">+D5*(1+G5)</f>
        <v>2506.0400045587203</v>
      </c>
      <c r="G5" s="72">
        <v>4.5999999999999999E-2</v>
      </c>
      <c r="H5" s="58">
        <f t="shared" ref="H5:H42" si="1">+F5*(1+I5)</f>
        <v>2616.3057647593041</v>
      </c>
      <c r="I5" s="72">
        <v>4.3999999999999997E-2</v>
      </c>
      <c r="J5" s="85"/>
    </row>
    <row r="6" spans="1:10" x14ac:dyDescent="0.25">
      <c r="A6" s="7" t="s">
        <v>60</v>
      </c>
      <c r="B6" s="58">
        <v>95.451410130186218</v>
      </c>
      <c r="C6" s="72">
        <v>4.9000000000000002E-2</v>
      </c>
      <c r="D6" s="58">
        <f>+B6*(1+E6)</f>
        <v>99.555820765784219</v>
      </c>
      <c r="E6" s="72">
        <v>4.2999999999999997E-2</v>
      </c>
      <c r="F6" s="58">
        <f t="shared" si="0"/>
        <v>104.1353885210103</v>
      </c>
      <c r="G6" s="72">
        <v>4.5999999999999999E-2</v>
      </c>
      <c r="H6" s="58">
        <f t="shared" si="1"/>
        <v>108.71734561593476</v>
      </c>
      <c r="I6" s="72">
        <v>4.3999999999999997E-2</v>
      </c>
      <c r="J6" s="85"/>
    </row>
    <row r="7" spans="1:10" ht="15.6" x14ac:dyDescent="0.25">
      <c r="A7" s="8" t="s">
        <v>61</v>
      </c>
      <c r="B7" s="58"/>
      <c r="C7" s="72"/>
      <c r="D7" s="58"/>
      <c r="E7" s="72"/>
      <c r="F7" s="58"/>
      <c r="G7" s="66"/>
      <c r="H7" s="58"/>
      <c r="I7" s="72"/>
      <c r="J7" s="84"/>
    </row>
    <row r="8" spans="1:10" x14ac:dyDescent="0.25">
      <c r="A8" s="7" t="s">
        <v>62</v>
      </c>
      <c r="B8" s="58">
        <v>272.99176</v>
      </c>
      <c r="C8" s="72">
        <v>4.9000000000000002E-2</v>
      </c>
      <c r="D8" s="58">
        <f>+B8*(1+E8)</f>
        <v>284.73040567999999</v>
      </c>
      <c r="E8" s="72">
        <v>4.2999999999999997E-2</v>
      </c>
      <c r="F8" s="58">
        <f t="shared" ref="F8:F14" si="2">+D8*(1+G8)</f>
        <v>297.82800434128001</v>
      </c>
      <c r="G8" s="72">
        <v>4.5999999999999999E-2</v>
      </c>
      <c r="H8" s="58">
        <f t="shared" si="1"/>
        <v>310.93243653229632</v>
      </c>
      <c r="I8" s="72">
        <v>4.3999999999999997E-2</v>
      </c>
      <c r="J8" s="85"/>
    </row>
    <row r="9" spans="1:10" x14ac:dyDescent="0.25">
      <c r="A9" s="11" t="s">
        <v>63</v>
      </c>
      <c r="B9" s="58">
        <v>408.87861201834892</v>
      </c>
      <c r="C9" s="72">
        <v>4.9000000000000002E-2</v>
      </c>
      <c r="D9" s="58">
        <f t="shared" ref="D9:D14" si="3">+B9*(1+E9)</f>
        <v>426.4603923351379</v>
      </c>
      <c r="E9" s="72">
        <v>4.2999999999999997E-2</v>
      </c>
      <c r="F9" s="58">
        <f t="shared" si="2"/>
        <v>446.07757038255426</v>
      </c>
      <c r="G9" s="72">
        <v>4.5999999999999999E-2</v>
      </c>
      <c r="H9" s="58">
        <f t="shared" si="1"/>
        <v>465.70498347938667</v>
      </c>
      <c r="I9" s="72">
        <v>4.3999999999999997E-2</v>
      </c>
      <c r="J9" s="85"/>
    </row>
    <row r="10" spans="1:10" x14ac:dyDescent="0.25">
      <c r="A10" s="11" t="s">
        <v>64</v>
      </c>
      <c r="B10" s="58">
        <v>613.31163358173285</v>
      </c>
      <c r="C10" s="72">
        <v>4.9000000000000002E-2</v>
      </c>
      <c r="D10" s="58">
        <f t="shared" si="3"/>
        <v>639.68403382574729</v>
      </c>
      <c r="E10" s="72">
        <v>4.2999999999999997E-2</v>
      </c>
      <c r="F10" s="58">
        <f t="shared" si="2"/>
        <v>669.10949938173167</v>
      </c>
      <c r="G10" s="72">
        <v>4.5999999999999999E-2</v>
      </c>
      <c r="H10" s="58">
        <f t="shared" si="1"/>
        <v>698.55031735452792</v>
      </c>
      <c r="I10" s="72">
        <v>4.3999999999999997E-2</v>
      </c>
      <c r="J10" s="85"/>
    </row>
    <row r="11" spans="1:10" x14ac:dyDescent="0.25">
      <c r="A11" s="11" t="s">
        <v>65</v>
      </c>
      <c r="B11" s="58">
        <v>819.22778435166322</v>
      </c>
      <c r="C11" s="72">
        <v>4.9000000000000002E-2</v>
      </c>
      <c r="D11" s="58">
        <f t="shared" si="3"/>
        <v>854.45457907878472</v>
      </c>
      <c r="E11" s="72">
        <v>4.2999999999999997E-2</v>
      </c>
      <c r="F11" s="58">
        <f t="shared" si="2"/>
        <v>893.75948971640889</v>
      </c>
      <c r="G11" s="72">
        <v>4.5999999999999999E-2</v>
      </c>
      <c r="H11" s="58">
        <f t="shared" si="1"/>
        <v>933.08490726393097</v>
      </c>
      <c r="I11" s="72">
        <v>4.3999999999999997E-2</v>
      </c>
      <c r="J11" s="85"/>
    </row>
    <row r="12" spans="1:10" x14ac:dyDescent="0.25">
      <c r="A12" s="11" t="s">
        <v>66</v>
      </c>
      <c r="B12" s="58">
        <v>1023.6733748066283</v>
      </c>
      <c r="C12" s="72">
        <v>4.9000000000000002E-2</v>
      </c>
      <c r="D12" s="58">
        <f t="shared" si="3"/>
        <v>1067.6913299233133</v>
      </c>
      <c r="E12" s="72">
        <v>4.2999999999999997E-2</v>
      </c>
      <c r="F12" s="58">
        <f t="shared" si="2"/>
        <v>1116.8051310997857</v>
      </c>
      <c r="G12" s="72">
        <v>4.5999999999999999E-2</v>
      </c>
      <c r="H12" s="58">
        <f t="shared" si="1"/>
        <v>1165.9445568681763</v>
      </c>
      <c r="I12" s="72">
        <v>4.3999999999999997E-2</v>
      </c>
      <c r="J12" s="85"/>
    </row>
    <row r="13" spans="1:10" x14ac:dyDescent="0.25">
      <c r="A13" s="11" t="s">
        <v>67</v>
      </c>
      <c r="B13" s="58">
        <v>1228.1063963700124</v>
      </c>
      <c r="C13" s="72">
        <v>4.9000000000000002E-2</v>
      </c>
      <c r="D13" s="58">
        <f t="shared" si="3"/>
        <v>1280.9149714139228</v>
      </c>
      <c r="E13" s="72">
        <v>4.2999999999999997E-2</v>
      </c>
      <c r="F13" s="58">
        <f t="shared" si="2"/>
        <v>1339.8370600989633</v>
      </c>
      <c r="G13" s="72">
        <v>4.5999999999999999E-2</v>
      </c>
      <c r="H13" s="58">
        <f t="shared" si="1"/>
        <v>1398.7898907433178</v>
      </c>
      <c r="I13" s="72">
        <v>4.3999999999999997E-2</v>
      </c>
      <c r="J13" s="85"/>
    </row>
    <row r="14" spans="1:10" x14ac:dyDescent="0.25">
      <c r="A14" s="11" t="s">
        <v>68</v>
      </c>
      <c r="B14" s="58">
        <v>1434.0351160315242</v>
      </c>
      <c r="C14" s="72">
        <v>4.9000000000000002E-2</v>
      </c>
      <c r="D14" s="58">
        <f t="shared" si="3"/>
        <v>1495.6986260208796</v>
      </c>
      <c r="E14" s="72">
        <v>4.2999999999999997E-2</v>
      </c>
      <c r="F14" s="58">
        <f t="shared" si="2"/>
        <v>1564.50076281784</v>
      </c>
      <c r="G14" s="72">
        <v>4.5999999999999999E-2</v>
      </c>
      <c r="H14" s="58">
        <f t="shared" si="1"/>
        <v>1633.338796381825</v>
      </c>
      <c r="I14" s="72">
        <v>4.3999999999999997E-2</v>
      </c>
      <c r="J14" s="85"/>
    </row>
    <row r="15" spans="1:10" s="46" customFormat="1" ht="31.2" x14ac:dyDescent="0.3">
      <c r="A15" s="13" t="s">
        <v>69</v>
      </c>
      <c r="B15" s="58"/>
      <c r="C15" s="72"/>
      <c r="D15" s="58"/>
      <c r="E15" s="72"/>
      <c r="F15" s="58"/>
      <c r="G15" s="72"/>
      <c r="H15" s="58"/>
      <c r="I15" s="72"/>
      <c r="J15" s="86"/>
    </row>
    <row r="16" spans="1:10" s="46" customFormat="1" ht="15.6" x14ac:dyDescent="0.3">
      <c r="A16" s="13"/>
      <c r="B16" s="58"/>
      <c r="C16" s="72"/>
      <c r="D16" s="58"/>
      <c r="E16" s="72"/>
      <c r="F16" s="58"/>
      <c r="G16" s="72"/>
      <c r="H16" s="58"/>
      <c r="I16" s="72"/>
      <c r="J16" s="86"/>
    </row>
    <row r="17" spans="1:10" s="46" customFormat="1" ht="31.2" x14ac:dyDescent="0.3">
      <c r="A17" s="29" t="s">
        <v>342</v>
      </c>
      <c r="B17" s="58">
        <v>540</v>
      </c>
      <c r="C17" s="72">
        <v>4.9000000000000002E-2</v>
      </c>
      <c r="D17" s="58">
        <f t="shared" ref="D17" si="4">+B17*(1+E17)</f>
        <v>563.21999999999991</v>
      </c>
      <c r="E17" s="72">
        <v>4.2999999999999997E-2</v>
      </c>
      <c r="F17" s="58">
        <f>+D17*(1+G17)</f>
        <v>589.12811999999997</v>
      </c>
      <c r="G17" s="72">
        <v>4.5999999999999999E-2</v>
      </c>
      <c r="H17" s="58">
        <f t="shared" si="1"/>
        <v>615.04975727999999</v>
      </c>
      <c r="I17" s="72">
        <v>4.3999999999999997E-2</v>
      </c>
      <c r="J17" s="86"/>
    </row>
    <row r="18" spans="1:10" s="46" customFormat="1" ht="15.6" x14ac:dyDescent="0.3">
      <c r="A18" s="13"/>
      <c r="B18" s="58"/>
      <c r="C18" s="72"/>
      <c r="D18" s="58"/>
      <c r="E18" s="72"/>
      <c r="F18" s="58"/>
      <c r="G18" s="72"/>
      <c r="H18" s="58"/>
      <c r="I18" s="72"/>
      <c r="J18" s="86"/>
    </row>
    <row r="19" spans="1:10" x14ac:dyDescent="0.25">
      <c r="A19" s="11"/>
      <c r="B19" s="58"/>
      <c r="C19" s="72"/>
      <c r="D19" s="58"/>
      <c r="E19" s="72"/>
      <c r="F19" s="58"/>
      <c r="G19" s="72"/>
      <c r="H19" s="58"/>
      <c r="I19" s="72"/>
      <c r="J19" s="84"/>
    </row>
    <row r="20" spans="1:10" s="1" customFormat="1" x14ac:dyDescent="0.25">
      <c r="A20" s="16" t="s">
        <v>70</v>
      </c>
      <c r="B20" s="58">
        <v>111.52967999999998</v>
      </c>
      <c r="C20" s="72">
        <v>4.9000000000000002E-2</v>
      </c>
      <c r="D20" s="58">
        <f>+B20*(1+E20)</f>
        <v>116.32545623999998</v>
      </c>
      <c r="E20" s="72">
        <v>4.2999999999999997E-2</v>
      </c>
      <c r="F20" s="58">
        <f t="shared" ref="F20:F21" si="5">+D20*(1+G20)</f>
        <v>121.67642722703998</v>
      </c>
      <c r="G20" s="72">
        <v>4.5999999999999999E-2</v>
      </c>
      <c r="H20" s="58">
        <f t="shared" si="1"/>
        <v>127.03019002502974</v>
      </c>
      <c r="I20" s="72">
        <v>4.3999999999999997E-2</v>
      </c>
      <c r="J20" s="85"/>
    </row>
    <row r="21" spans="1:10" s="1" customFormat="1" x14ac:dyDescent="0.25">
      <c r="A21" s="15" t="s">
        <v>71</v>
      </c>
      <c r="B21" s="58">
        <v>468.43002032866639</v>
      </c>
      <c r="C21" s="72">
        <v>4.9000000000000002E-2</v>
      </c>
      <c r="D21" s="58">
        <f>+B21*(1+E21)</f>
        <v>488.57251120279903</v>
      </c>
      <c r="E21" s="72">
        <v>4.2999999999999997E-2</v>
      </c>
      <c r="F21" s="58">
        <f t="shared" si="5"/>
        <v>511.04684671812782</v>
      </c>
      <c r="G21" s="72">
        <v>4.5999999999999999E-2</v>
      </c>
      <c r="H21" s="58">
        <f t="shared" si="1"/>
        <v>533.53290797372551</v>
      </c>
      <c r="I21" s="72">
        <v>4.3999999999999997E-2</v>
      </c>
      <c r="J21" s="85"/>
    </row>
    <row r="22" spans="1:10" s="1" customFormat="1" x14ac:dyDescent="0.25">
      <c r="A22" s="15"/>
      <c r="B22" s="58"/>
      <c r="C22" s="72"/>
      <c r="D22" s="58"/>
      <c r="E22" s="72"/>
      <c r="F22" s="58"/>
      <c r="G22" s="72"/>
      <c r="H22" s="58"/>
      <c r="I22" s="72"/>
      <c r="J22" s="87"/>
    </row>
    <row r="23" spans="1:10" ht="15.6" x14ac:dyDescent="0.25">
      <c r="A23" s="13" t="s">
        <v>72</v>
      </c>
      <c r="B23" s="58"/>
      <c r="C23" s="72"/>
      <c r="D23" s="58"/>
      <c r="E23" s="72"/>
      <c r="F23" s="58"/>
      <c r="G23" s="72"/>
      <c r="H23" s="58"/>
      <c r="I23" s="72"/>
      <c r="J23" s="84"/>
    </row>
    <row r="24" spans="1:10" x14ac:dyDescent="0.25">
      <c r="A24" s="12" t="s">
        <v>73</v>
      </c>
      <c r="B24" s="58">
        <v>217.22815319274304</v>
      </c>
      <c r="C24" s="72">
        <v>4.9000000000000002E-2</v>
      </c>
      <c r="D24" s="58">
        <f>+B24*(1+E24)</f>
        <v>226.56896378003097</v>
      </c>
      <c r="E24" s="72">
        <v>4.2999999999999997E-2</v>
      </c>
      <c r="F24" s="58">
        <f t="shared" ref="F24" si="6">+D24*(1+G24)</f>
        <v>236.9911361139124</v>
      </c>
      <c r="G24" s="72">
        <v>4.5999999999999999E-2</v>
      </c>
      <c r="H24" s="58">
        <f t="shared" si="1"/>
        <v>247.41874610292456</v>
      </c>
      <c r="I24" s="72">
        <v>4.3999999999999997E-2</v>
      </c>
      <c r="J24" s="85"/>
    </row>
    <row r="25" spans="1:10" ht="45" x14ac:dyDescent="0.25">
      <c r="A25" s="11" t="s">
        <v>74</v>
      </c>
      <c r="B25" s="58"/>
      <c r="C25" s="72"/>
      <c r="D25" s="58"/>
      <c r="E25" s="72"/>
      <c r="F25" s="58"/>
      <c r="G25" s="72"/>
      <c r="H25" s="58"/>
      <c r="I25" s="72"/>
      <c r="J25" s="84"/>
    </row>
    <row r="26" spans="1:10" x14ac:dyDescent="0.25">
      <c r="A26" s="12" t="s">
        <v>75</v>
      </c>
      <c r="B26" s="58">
        <v>245.36990144238442</v>
      </c>
      <c r="C26" s="72">
        <v>4.9000000000000002E-2</v>
      </c>
      <c r="D26" s="58">
        <f>+B26*(1+E26)</f>
        <v>255.92080720440694</v>
      </c>
      <c r="E26" s="72">
        <v>4.2999999999999997E-2</v>
      </c>
      <c r="F26" s="58">
        <f t="shared" ref="F26" si="7">+D26*(1+G26)</f>
        <v>267.69316433580968</v>
      </c>
      <c r="G26" s="72">
        <v>4.5999999999999999E-2</v>
      </c>
      <c r="H26" s="58">
        <f t="shared" si="1"/>
        <v>279.47166356658533</v>
      </c>
      <c r="I26" s="72">
        <v>4.3999999999999997E-2</v>
      </c>
      <c r="J26" s="85"/>
    </row>
    <row r="27" spans="1:10" ht="45" x14ac:dyDescent="0.25">
      <c r="A27" s="11" t="s">
        <v>76</v>
      </c>
      <c r="B27" s="58"/>
      <c r="C27" s="72"/>
      <c r="D27" s="58"/>
      <c r="E27" s="72"/>
      <c r="F27" s="58"/>
      <c r="G27" s="72"/>
      <c r="H27" s="58"/>
      <c r="I27" s="72"/>
      <c r="J27" s="84"/>
    </row>
    <row r="28" spans="1:10" x14ac:dyDescent="0.25">
      <c r="A28" s="10" t="s">
        <v>77</v>
      </c>
      <c r="B28" s="58">
        <v>18643.68825978474</v>
      </c>
      <c r="C28" s="72">
        <v>4.9000000000000002E-2</v>
      </c>
      <c r="D28" s="58">
        <f>+B28*(1+E28)</f>
        <v>19445.366854955482</v>
      </c>
      <c r="E28" s="72">
        <v>4.2999999999999997E-2</v>
      </c>
      <c r="F28" s="58">
        <f t="shared" ref="F28:F30" si="8">+D28*(1+G28)</f>
        <v>20339.853730283434</v>
      </c>
      <c r="G28" s="72">
        <v>4.5999999999999999E-2</v>
      </c>
      <c r="H28" s="58">
        <f t="shared" si="1"/>
        <v>21234.807294415907</v>
      </c>
      <c r="I28" s="72">
        <v>4.3999999999999997E-2</v>
      </c>
      <c r="J28" s="85"/>
    </row>
    <row r="29" spans="1:10" x14ac:dyDescent="0.25">
      <c r="A29" s="91" t="s">
        <v>323</v>
      </c>
      <c r="B29" s="58">
        <v>666.42969999999991</v>
      </c>
      <c r="C29" s="72">
        <v>4.9000000000000002E-2</v>
      </c>
      <c r="D29" s="58">
        <f t="shared" ref="D29:D30" si="9">+B29*(1+E29)</f>
        <v>695.08617709999987</v>
      </c>
      <c r="E29" s="72">
        <v>4.2999999999999997E-2</v>
      </c>
      <c r="F29" s="58">
        <f t="shared" si="8"/>
        <v>727.06014124659987</v>
      </c>
      <c r="G29" s="72">
        <v>4.5999999999999999E-2</v>
      </c>
      <c r="H29" s="58">
        <f t="shared" ref="H29" si="10">+F29*(1+I29)</f>
        <v>759.05078746145034</v>
      </c>
      <c r="I29" s="72">
        <v>4.3999999999999997E-2</v>
      </c>
      <c r="J29" s="85"/>
    </row>
    <row r="30" spans="1:10" x14ac:dyDescent="0.25">
      <c r="A30" s="9" t="s">
        <v>343</v>
      </c>
      <c r="B30" s="58">
        <v>1250.3</v>
      </c>
      <c r="C30" s="72">
        <v>4.9000000000000002E-2</v>
      </c>
      <c r="D30" s="58">
        <f t="shared" si="9"/>
        <v>1304.0628999999999</v>
      </c>
      <c r="E30" s="72">
        <v>4.2999999999999997E-2</v>
      </c>
      <c r="F30" s="58">
        <f t="shared" si="8"/>
        <v>1364.0497934</v>
      </c>
      <c r="G30" s="72">
        <v>4.5999999999999999E-2</v>
      </c>
      <c r="H30" s="58">
        <f t="shared" si="1"/>
        <v>1424.0679843096</v>
      </c>
      <c r="I30" s="72">
        <v>4.3999999999999997E-2</v>
      </c>
      <c r="J30" s="85"/>
    </row>
    <row r="31" spans="1:10" x14ac:dyDescent="0.25">
      <c r="A31" s="9"/>
      <c r="B31" s="58"/>
      <c r="C31" s="72"/>
      <c r="D31" s="58"/>
      <c r="E31" s="72"/>
      <c r="F31" s="58"/>
      <c r="G31" s="72"/>
      <c r="H31" s="58"/>
      <c r="I31" s="72"/>
      <c r="J31" s="85"/>
    </row>
    <row r="32" spans="1:10" ht="31.2" x14ac:dyDescent="0.25">
      <c r="A32" s="9" t="s">
        <v>78</v>
      </c>
      <c r="B32" s="58"/>
      <c r="C32" s="72"/>
      <c r="D32" s="58"/>
      <c r="E32" s="72"/>
      <c r="F32" s="58"/>
      <c r="G32" s="72"/>
      <c r="H32" s="58"/>
      <c r="I32" s="72"/>
      <c r="J32" s="88"/>
    </row>
    <row r="33" spans="1:10" x14ac:dyDescent="0.25">
      <c r="A33" s="9"/>
      <c r="B33" s="58"/>
      <c r="C33" s="72"/>
      <c r="D33" s="58"/>
      <c r="E33" s="72"/>
      <c r="F33" s="58"/>
      <c r="G33" s="72"/>
      <c r="H33" s="58"/>
      <c r="I33" s="72"/>
      <c r="J33" s="89"/>
    </row>
    <row r="34" spans="1:10" ht="15.6" x14ac:dyDescent="0.25">
      <c r="A34" s="8" t="s">
        <v>79</v>
      </c>
      <c r="B34" s="58"/>
      <c r="C34" s="72"/>
      <c r="D34" s="58"/>
      <c r="E34" s="72"/>
      <c r="F34" s="58"/>
      <c r="G34" s="72"/>
      <c r="H34" s="58"/>
      <c r="I34" s="72"/>
      <c r="J34" s="89"/>
    </row>
    <row r="35" spans="1:10" x14ac:dyDescent="0.25">
      <c r="A35" s="7" t="s">
        <v>80</v>
      </c>
      <c r="B35" s="58">
        <v>299.29044632445749</v>
      </c>
      <c r="C35" s="72">
        <v>4.9000000000000002E-2</v>
      </c>
      <c r="D35" s="58">
        <f t="shared" ref="D35:D39" si="11">+B35*(1+E35)</f>
        <v>312.15993551640912</v>
      </c>
      <c r="E35" s="72">
        <v>4.2999999999999997E-2</v>
      </c>
      <c r="F35" s="58">
        <f t="shared" ref="F35:F39" si="12">+D35*(1+G35)</f>
        <v>326.51929255016393</v>
      </c>
      <c r="G35" s="72">
        <v>4.5999999999999999E-2</v>
      </c>
      <c r="H35" s="58">
        <f t="shared" si="1"/>
        <v>340.88614142237117</v>
      </c>
      <c r="I35" s="72">
        <v>4.3999999999999997E-2</v>
      </c>
      <c r="J35" s="85"/>
    </row>
    <row r="36" spans="1:10" x14ac:dyDescent="0.25">
      <c r="A36" s="7" t="s">
        <v>81</v>
      </c>
      <c r="B36" s="58">
        <v>666.42776940262809</v>
      </c>
      <c r="C36" s="72">
        <v>4.9000000000000002E-2</v>
      </c>
      <c r="D36" s="58">
        <f t="shared" si="11"/>
        <v>695.08416348694107</v>
      </c>
      <c r="E36" s="72">
        <v>4.2999999999999997E-2</v>
      </c>
      <c r="F36" s="58">
        <f t="shared" si="12"/>
        <v>727.05803500734044</v>
      </c>
      <c r="G36" s="72">
        <v>4.5999999999999999E-2</v>
      </c>
      <c r="H36" s="58">
        <f t="shared" si="1"/>
        <v>759.04858854766348</v>
      </c>
      <c r="I36" s="72">
        <v>4.3999999999999997E-2</v>
      </c>
      <c r="J36" s="85"/>
    </row>
    <row r="37" spans="1:10" x14ac:dyDescent="0.25">
      <c r="A37" s="7" t="s">
        <v>322</v>
      </c>
      <c r="B37" s="58">
        <v>29.624877456187896</v>
      </c>
      <c r="C37" s="72">
        <v>4.9000000000000002E-2</v>
      </c>
      <c r="D37" s="58">
        <f t="shared" si="11"/>
        <v>30.898747186803973</v>
      </c>
      <c r="E37" s="72">
        <v>4.2999999999999997E-2</v>
      </c>
      <c r="F37" s="58">
        <f t="shared" si="12"/>
        <v>32.320089557396955</v>
      </c>
      <c r="G37" s="72">
        <v>4.5999999999999999E-2</v>
      </c>
      <c r="H37" s="58">
        <f t="shared" si="1"/>
        <v>33.742173497922423</v>
      </c>
      <c r="I37" s="72">
        <v>4.3999999999999997E-2</v>
      </c>
      <c r="J37" s="85"/>
    </row>
    <row r="38" spans="1:10" x14ac:dyDescent="0.25">
      <c r="A38" s="7" t="s">
        <v>82</v>
      </c>
      <c r="B38" s="58">
        <v>296.28648123662163</v>
      </c>
      <c r="C38" s="72">
        <v>4.9000000000000002E-2</v>
      </c>
      <c r="D38" s="58">
        <f t="shared" si="11"/>
        <v>309.02679992979631</v>
      </c>
      <c r="E38" s="72">
        <v>4.2999999999999997E-2</v>
      </c>
      <c r="F38" s="58">
        <f t="shared" si="12"/>
        <v>323.24203272656695</v>
      </c>
      <c r="G38" s="72">
        <v>4.5999999999999999E-2</v>
      </c>
      <c r="H38" s="58">
        <f t="shared" si="1"/>
        <v>337.46468216653591</v>
      </c>
      <c r="I38" s="72">
        <v>4.3999999999999997E-2</v>
      </c>
      <c r="J38" s="85"/>
    </row>
    <row r="39" spans="1:10" x14ac:dyDescent="0.25">
      <c r="A39" s="7" t="s">
        <v>83</v>
      </c>
      <c r="B39" s="58">
        <v>2787.4659303547182</v>
      </c>
      <c r="C39" s="72">
        <v>4.9000000000000002E-2</v>
      </c>
      <c r="D39" s="58">
        <f t="shared" si="11"/>
        <v>2907.3269653599709</v>
      </c>
      <c r="E39" s="72">
        <v>4.2999999999999997E-2</v>
      </c>
      <c r="F39" s="58">
        <f t="shared" si="12"/>
        <v>3041.0640057665296</v>
      </c>
      <c r="G39" s="72">
        <v>4.5999999999999999E-2</v>
      </c>
      <c r="H39" s="58">
        <f t="shared" si="1"/>
        <v>3174.870822020257</v>
      </c>
      <c r="I39" s="72">
        <v>4.3999999999999997E-2</v>
      </c>
      <c r="J39" s="85"/>
    </row>
    <row r="40" spans="1:10" x14ac:dyDescent="0.25">
      <c r="A40" s="34"/>
      <c r="B40" s="58"/>
      <c r="C40" s="72"/>
      <c r="D40" s="58"/>
      <c r="E40" s="72"/>
      <c r="F40" s="58"/>
      <c r="G40" s="72"/>
      <c r="H40" s="6"/>
      <c r="I40" s="72"/>
      <c r="J40" s="84"/>
    </row>
    <row r="41" spans="1:10" s="46" customFormat="1" ht="15.6" x14ac:dyDescent="0.3">
      <c r="A41" s="36" t="s">
        <v>84</v>
      </c>
      <c r="B41" s="58"/>
      <c r="C41" s="72"/>
      <c r="D41" s="58"/>
      <c r="E41" s="72"/>
      <c r="F41" s="58"/>
      <c r="G41" s="72"/>
      <c r="H41" s="6"/>
      <c r="I41" s="72"/>
      <c r="J41" s="86"/>
    </row>
    <row r="42" spans="1:10" x14ac:dyDescent="0.25">
      <c r="A42" s="34" t="s">
        <v>85</v>
      </c>
      <c r="B42" s="58">
        <v>5656.0012114062592</v>
      </c>
      <c r="C42" s="72">
        <v>4.9000000000000002E-2</v>
      </c>
      <c r="D42" s="58">
        <f>+B42*(1+E42)</f>
        <v>5899.2092634967275</v>
      </c>
      <c r="E42" s="72">
        <v>4.2999999999999997E-2</v>
      </c>
      <c r="F42" s="58">
        <f t="shared" ref="F42" si="13">+D42*(1+G42)</f>
        <v>6170.5728896175769</v>
      </c>
      <c r="G42" s="72">
        <v>4.5999999999999999E-2</v>
      </c>
      <c r="H42" s="58">
        <f t="shared" si="1"/>
        <v>6442.0780967607507</v>
      </c>
      <c r="I42" s="72">
        <v>4.3999999999999997E-2</v>
      </c>
      <c r="J42" s="85"/>
    </row>
    <row r="43" spans="1:10" x14ac:dyDescent="0.25">
      <c r="A43" s="34"/>
      <c r="B43" s="58"/>
      <c r="C43" s="72"/>
      <c r="D43" s="58"/>
      <c r="E43" s="72"/>
      <c r="F43" s="58"/>
      <c r="G43" s="72"/>
      <c r="H43" s="58"/>
      <c r="I43" s="72"/>
      <c r="J43" s="85"/>
    </row>
    <row r="44" spans="1:10" x14ac:dyDescent="0.25">
      <c r="A44" s="34" t="s">
        <v>443</v>
      </c>
      <c r="B44" s="169"/>
      <c r="C44" s="170"/>
      <c r="D44" s="58">
        <v>500</v>
      </c>
      <c r="E44" s="72">
        <v>4.2999999999999997E-2</v>
      </c>
      <c r="F44" s="58">
        <f t="shared" ref="F44:F45" si="14">+D44*(1+G44)</f>
        <v>523</v>
      </c>
      <c r="G44" s="72">
        <v>4.5999999999999999E-2</v>
      </c>
      <c r="H44" s="58">
        <f t="shared" ref="H44:H45" si="15">+F44*(1+I44)</f>
        <v>546.01200000000006</v>
      </c>
      <c r="I44" s="72">
        <v>4.3999999999999997E-2</v>
      </c>
      <c r="J44" s="85"/>
    </row>
    <row r="45" spans="1:10" x14ac:dyDescent="0.25">
      <c r="A45" s="34" t="s">
        <v>444</v>
      </c>
      <c r="B45" s="171" t="s">
        <v>93</v>
      </c>
      <c r="C45" s="172"/>
      <c r="D45" s="6">
        <v>750</v>
      </c>
      <c r="E45" s="72">
        <v>4.2999999999999997E-2</v>
      </c>
      <c r="F45" s="58">
        <f t="shared" si="14"/>
        <v>784.5</v>
      </c>
      <c r="G45" s="72">
        <v>4.5999999999999999E-2</v>
      </c>
      <c r="H45" s="58">
        <f t="shared" si="15"/>
        <v>819.01800000000003</v>
      </c>
      <c r="I45" s="72">
        <v>4.3999999999999997E-2</v>
      </c>
    </row>
  </sheetData>
  <pageMargins left="0.7" right="0.7" top="0.75" bottom="0.75" header="0.3" footer="0.3"/>
  <pageSetup scale="6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1D914-13A0-4CA6-8909-3BF13F4178A3}">
  <sheetPr>
    <tabColor rgb="FF92D050"/>
    <pageSetUpPr fitToPage="1"/>
  </sheetPr>
  <dimension ref="A1:O72"/>
  <sheetViews>
    <sheetView view="pageBreakPreview" topLeftCell="A50" zoomScaleNormal="100" zoomScaleSheetLayoutView="100" workbookViewId="0">
      <selection activeCell="J50" sqref="J50"/>
    </sheetView>
  </sheetViews>
  <sheetFormatPr defaultRowHeight="15" x14ac:dyDescent="0.25"/>
  <cols>
    <col min="1" max="1" width="13.5546875" style="1" customWidth="1"/>
    <col min="2" max="10" width="8.88671875" style="1"/>
    <col min="11" max="11" width="19.77734375" style="1" customWidth="1"/>
    <col min="12" max="13" width="12.109375" style="159" customWidth="1"/>
    <col min="14" max="14" width="15.33203125" style="159" bestFit="1" customWidth="1"/>
    <col min="15" max="15" width="16.77734375" style="159" customWidth="1"/>
    <col min="16" max="16" width="8.88671875" style="1"/>
    <col min="17" max="17" width="12.109375" style="1" customWidth="1"/>
    <col min="18" max="16384" width="8.88671875" style="1"/>
  </cols>
  <sheetData>
    <row r="1" spans="1:15" ht="15.6" x14ac:dyDescent="0.25">
      <c r="A1" s="40" t="s">
        <v>429</v>
      </c>
    </row>
    <row r="2" spans="1:15" ht="15.6" thickBot="1" x14ac:dyDescent="0.3"/>
    <row r="3" spans="1:15" ht="16.2" thickBot="1" x14ac:dyDescent="0.35">
      <c r="L3" s="160" t="s">
        <v>404</v>
      </c>
      <c r="M3" s="161" t="s">
        <v>405</v>
      </c>
      <c r="N3" s="161" t="s">
        <v>406</v>
      </c>
      <c r="O3" s="162" t="s">
        <v>407</v>
      </c>
    </row>
    <row r="4" spans="1:15" ht="15.6" x14ac:dyDescent="0.25">
      <c r="A4" s="41" t="s">
        <v>86</v>
      </c>
    </row>
    <row r="6" spans="1:15" ht="15.6" x14ac:dyDescent="0.25">
      <c r="A6" s="40" t="s">
        <v>87</v>
      </c>
    </row>
    <row r="7" spans="1:15" ht="15.6" x14ac:dyDescent="0.25">
      <c r="A7" s="42" t="s">
        <v>88</v>
      </c>
      <c r="B7" s="43" t="s">
        <v>89</v>
      </c>
    </row>
    <row r="8" spans="1:15" x14ac:dyDescent="0.25">
      <c r="A8" s="44"/>
    </row>
    <row r="9" spans="1:15" ht="15.6" x14ac:dyDescent="0.25">
      <c r="A9" s="42" t="s">
        <v>90</v>
      </c>
      <c r="B9" s="43" t="s">
        <v>439</v>
      </c>
      <c r="L9" s="215"/>
      <c r="M9" s="216"/>
      <c r="N9" s="217"/>
      <c r="O9" s="164" t="s">
        <v>408</v>
      </c>
    </row>
    <row r="12" spans="1:15" ht="15.6" x14ac:dyDescent="0.25">
      <c r="A12" s="40" t="s">
        <v>91</v>
      </c>
      <c r="B12" s="40"/>
    </row>
    <row r="13" spans="1:15" ht="15.6" x14ac:dyDescent="0.25">
      <c r="A13" s="42" t="s">
        <v>88</v>
      </c>
      <c r="B13" s="43" t="s">
        <v>409</v>
      </c>
    </row>
    <row r="15" spans="1:15" ht="17.399999999999999" x14ac:dyDescent="0.25">
      <c r="A15" s="42" t="s">
        <v>90</v>
      </c>
      <c r="B15" s="43" t="s">
        <v>430</v>
      </c>
      <c r="L15" s="165">
        <v>135</v>
      </c>
      <c r="M15" s="165">
        <v>90</v>
      </c>
      <c r="N15" s="165">
        <v>69</v>
      </c>
      <c r="O15" s="218"/>
    </row>
    <row r="16" spans="1:15" ht="17.399999999999999" x14ac:dyDescent="0.25">
      <c r="A16" s="44"/>
      <c r="B16" s="43" t="s">
        <v>431</v>
      </c>
      <c r="L16" s="209"/>
      <c r="M16" s="210"/>
      <c r="N16" s="165">
        <v>7.5</v>
      </c>
      <c r="O16" s="219"/>
    </row>
    <row r="17" spans="1:15" ht="17.399999999999999" x14ac:dyDescent="0.25">
      <c r="A17" s="44"/>
      <c r="B17" s="43" t="s">
        <v>432</v>
      </c>
      <c r="L17" s="211"/>
      <c r="M17" s="212"/>
      <c r="N17" s="165">
        <v>1.3</v>
      </c>
      <c r="O17" s="220"/>
    </row>
    <row r="20" spans="1:15" ht="15.6" x14ac:dyDescent="0.25">
      <c r="A20" s="40" t="s">
        <v>92</v>
      </c>
      <c r="B20" s="43"/>
    </row>
    <row r="21" spans="1:15" ht="15.6" x14ac:dyDescent="0.25">
      <c r="A21" s="42" t="s">
        <v>88</v>
      </c>
      <c r="B21" s="43" t="s">
        <v>410</v>
      </c>
    </row>
    <row r="22" spans="1:15" x14ac:dyDescent="0.25">
      <c r="A22" s="44"/>
    </row>
    <row r="23" spans="1:15" ht="17.399999999999999" x14ac:dyDescent="0.25">
      <c r="A23" s="42" t="s">
        <v>90</v>
      </c>
      <c r="B23" s="43" t="s">
        <v>433</v>
      </c>
      <c r="L23" s="165">
        <v>157</v>
      </c>
      <c r="M23" s="165">
        <v>120</v>
      </c>
      <c r="N23" s="165">
        <v>85</v>
      </c>
      <c r="O23" s="218"/>
    </row>
    <row r="24" spans="1:15" ht="17.399999999999999" x14ac:dyDescent="0.25">
      <c r="A24" s="44"/>
      <c r="B24" s="43" t="s">
        <v>431</v>
      </c>
      <c r="L24" s="209"/>
      <c r="M24" s="210"/>
      <c r="N24" s="165">
        <v>10</v>
      </c>
      <c r="O24" s="219"/>
    </row>
    <row r="25" spans="1:15" ht="17.399999999999999" x14ac:dyDescent="0.25">
      <c r="A25" s="44"/>
      <c r="B25" s="43" t="s">
        <v>434</v>
      </c>
      <c r="L25" s="211"/>
      <c r="M25" s="212"/>
      <c r="N25" s="165">
        <v>3</v>
      </c>
      <c r="O25" s="220"/>
    </row>
    <row r="27" spans="1:15" ht="15.6" x14ac:dyDescent="0.25">
      <c r="A27" s="158" t="s">
        <v>411</v>
      </c>
      <c r="B27" s="158"/>
    </row>
    <row r="28" spans="1:15" ht="15.6" x14ac:dyDescent="0.25">
      <c r="A28" s="166" t="s">
        <v>88</v>
      </c>
      <c r="B28" s="157" t="s">
        <v>412</v>
      </c>
    </row>
    <row r="29" spans="1:15" x14ac:dyDescent="0.25">
      <c r="A29" s="167"/>
      <c r="B29" s="35"/>
    </row>
    <row r="30" spans="1:15" ht="17.399999999999999" x14ac:dyDescent="0.25">
      <c r="A30" s="166" t="s">
        <v>90</v>
      </c>
      <c r="B30" s="157" t="s">
        <v>435</v>
      </c>
      <c r="L30" s="209"/>
      <c r="M30" s="210"/>
      <c r="N30" s="165">
        <v>1.5</v>
      </c>
      <c r="O30" s="218"/>
    </row>
    <row r="31" spans="1:15" ht="17.399999999999999" x14ac:dyDescent="0.25">
      <c r="A31" s="167"/>
      <c r="B31" s="157" t="s">
        <v>436</v>
      </c>
      <c r="L31" s="211"/>
      <c r="M31" s="212"/>
      <c r="N31" s="165">
        <v>0.8</v>
      </c>
      <c r="O31" s="220"/>
    </row>
    <row r="33" spans="1:15" ht="15.6" x14ac:dyDescent="0.25">
      <c r="A33" s="40" t="s">
        <v>94</v>
      </c>
      <c r="B33" s="40"/>
    </row>
    <row r="34" spans="1:15" ht="15.6" x14ac:dyDescent="0.25">
      <c r="A34" s="42" t="s">
        <v>88</v>
      </c>
      <c r="B34" s="43" t="s">
        <v>95</v>
      </c>
    </row>
    <row r="35" spans="1:15" x14ac:dyDescent="0.25">
      <c r="A35" s="44"/>
    </row>
    <row r="36" spans="1:15" ht="17.399999999999999" x14ac:dyDescent="0.25">
      <c r="A36" s="42" t="s">
        <v>90</v>
      </c>
      <c r="B36" s="43" t="s">
        <v>437</v>
      </c>
      <c r="L36" s="165">
        <v>135</v>
      </c>
      <c r="M36" s="165">
        <v>90</v>
      </c>
      <c r="N36" s="165">
        <v>69</v>
      </c>
      <c r="O36" s="208"/>
    </row>
    <row r="37" spans="1:15" ht="17.399999999999999" x14ac:dyDescent="0.25">
      <c r="A37" s="42"/>
      <c r="B37" s="43" t="s">
        <v>431</v>
      </c>
      <c r="L37" s="209"/>
      <c r="M37" s="210"/>
      <c r="N37" s="165">
        <v>7.5</v>
      </c>
      <c r="O37" s="208"/>
    </row>
    <row r="38" spans="1:15" ht="17.399999999999999" x14ac:dyDescent="0.25">
      <c r="A38" s="42"/>
      <c r="B38" s="43" t="s">
        <v>434</v>
      </c>
      <c r="L38" s="211"/>
      <c r="M38" s="212"/>
      <c r="N38" s="165">
        <v>1.3</v>
      </c>
      <c r="O38" s="208"/>
    </row>
    <row r="39" spans="1:15" x14ac:dyDescent="0.25">
      <c r="A39" s="44"/>
    </row>
    <row r="40" spans="1:15" ht="15.6" x14ac:dyDescent="0.25">
      <c r="A40" s="40" t="s">
        <v>96</v>
      </c>
      <c r="B40" s="40"/>
    </row>
    <row r="41" spans="1:15" ht="15.6" x14ac:dyDescent="0.25">
      <c r="A41" s="42" t="s">
        <v>88</v>
      </c>
      <c r="B41" s="43" t="s">
        <v>97</v>
      </c>
    </row>
    <row r="42" spans="1:15" x14ac:dyDescent="0.25">
      <c r="A42" s="44"/>
    </row>
    <row r="43" spans="1:15" ht="15.6" x14ac:dyDescent="0.25">
      <c r="A43" s="42" t="s">
        <v>90</v>
      </c>
      <c r="B43" s="43" t="s">
        <v>438</v>
      </c>
      <c r="L43" s="213"/>
      <c r="M43" s="214"/>
      <c r="N43" s="165">
        <v>125</v>
      </c>
      <c r="O43" s="163"/>
    </row>
    <row r="45" spans="1:15" ht="15.6" x14ac:dyDescent="0.25">
      <c r="A45" s="41" t="s">
        <v>98</v>
      </c>
      <c r="B45" s="41"/>
    </row>
    <row r="46" spans="1:15" x14ac:dyDescent="0.25">
      <c r="A46" s="44"/>
    </row>
    <row r="47" spans="1:15" ht="15.6" x14ac:dyDescent="0.25">
      <c r="A47" s="40" t="s">
        <v>99</v>
      </c>
      <c r="B47" s="40"/>
    </row>
    <row r="48" spans="1:15" ht="15.6" x14ac:dyDescent="0.25">
      <c r="A48" s="42" t="s">
        <v>88</v>
      </c>
      <c r="B48" s="43" t="s">
        <v>413</v>
      </c>
    </row>
    <row r="49" spans="1:15" s="159" customFormat="1" x14ac:dyDescent="0.25">
      <c r="A49" s="44"/>
      <c r="B49" s="1" t="s">
        <v>414</v>
      </c>
      <c r="C49" s="1"/>
      <c r="D49" s="1"/>
      <c r="E49" s="1"/>
      <c r="F49" s="1"/>
      <c r="G49" s="1"/>
      <c r="H49" s="1"/>
      <c r="I49" s="1"/>
      <c r="J49" s="1"/>
      <c r="K49" s="1"/>
    </row>
    <row r="50" spans="1:15" s="159" customFormat="1" x14ac:dyDescent="0.25">
      <c r="A50" s="44"/>
      <c r="B50" s="1" t="s">
        <v>415</v>
      </c>
      <c r="C50" s="1"/>
      <c r="D50" s="1"/>
      <c r="E50" s="1"/>
      <c r="F50" s="1"/>
      <c r="G50" s="1"/>
      <c r="H50" s="1"/>
      <c r="I50" s="1"/>
      <c r="J50" s="1"/>
      <c r="K50" s="1"/>
    </row>
    <row r="51" spans="1:15" s="159" customFormat="1" x14ac:dyDescent="0.25">
      <c r="A51" s="44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5" s="159" customFormat="1" ht="15.6" x14ac:dyDescent="0.25">
      <c r="A52" s="42" t="s">
        <v>90</v>
      </c>
      <c r="B52" s="43" t="s">
        <v>416</v>
      </c>
      <c r="C52" s="1"/>
      <c r="D52" s="1"/>
      <c r="E52" s="1"/>
      <c r="F52" s="1"/>
      <c r="G52" s="1"/>
      <c r="H52" s="1"/>
      <c r="I52" s="1"/>
      <c r="J52" s="1"/>
      <c r="K52" s="1"/>
      <c r="N52" s="165" t="s">
        <v>440</v>
      </c>
      <c r="O52" s="164" t="s">
        <v>441</v>
      </c>
    </row>
    <row r="53" spans="1:15" s="159" customFormat="1" x14ac:dyDescent="0.25">
      <c r="A53" s="44"/>
      <c r="B53" s="43" t="s">
        <v>417</v>
      </c>
      <c r="C53" s="1"/>
      <c r="D53" s="1"/>
      <c r="E53" s="1"/>
      <c r="F53" s="1"/>
      <c r="G53" s="1"/>
      <c r="H53" s="1"/>
      <c r="I53" s="1"/>
      <c r="J53" s="1"/>
      <c r="K53" s="1"/>
      <c r="N53" s="168">
        <v>24000</v>
      </c>
      <c r="O53" s="168">
        <v>2000</v>
      </c>
    </row>
    <row r="54" spans="1:15" s="159" customForma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N54" s="168">
        <v>120000</v>
      </c>
      <c r="O54" s="168">
        <v>10000</v>
      </c>
    </row>
    <row r="55" spans="1:15" s="159" customFormat="1" ht="15.6" x14ac:dyDescent="0.25">
      <c r="A55" s="45" t="s">
        <v>418</v>
      </c>
      <c r="B55" s="45"/>
      <c r="C55" s="1"/>
      <c r="D55" s="1"/>
      <c r="E55" s="1"/>
      <c r="F55" s="1"/>
      <c r="G55" s="1"/>
      <c r="H55" s="1"/>
      <c r="I55" s="1"/>
      <c r="J55" s="1"/>
      <c r="K55" s="1"/>
    </row>
    <row r="56" spans="1:15" s="159" customFormat="1" x14ac:dyDescent="0.25">
      <c r="A56" s="1" t="s">
        <v>419</v>
      </c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5" s="159" customForma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5" s="159" customFormat="1" ht="15.6" x14ac:dyDescent="0.25">
      <c r="A58" s="158" t="s">
        <v>420</v>
      </c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5" s="159" customForma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5" s="159" customFormat="1" x14ac:dyDescent="0.25">
      <c r="A60" s="1" t="s">
        <v>421</v>
      </c>
      <c r="B60" s="1" t="s">
        <v>422</v>
      </c>
      <c r="C60" s="1"/>
      <c r="D60" s="1"/>
      <c r="E60" s="1"/>
      <c r="F60" s="1"/>
      <c r="G60" s="1"/>
      <c r="H60" s="1"/>
      <c r="I60" s="1"/>
      <c r="J60" s="1"/>
      <c r="K60" s="1"/>
    </row>
    <row r="61" spans="1:15" s="159" customFormat="1" x14ac:dyDescent="0.25">
      <c r="A61" s="1"/>
      <c r="B61" s="1" t="s">
        <v>423</v>
      </c>
      <c r="C61" s="1"/>
      <c r="D61" s="1"/>
      <c r="E61" s="1"/>
      <c r="F61" s="1"/>
      <c r="G61" s="1"/>
      <c r="H61" s="1"/>
      <c r="I61" s="1"/>
      <c r="J61" s="1"/>
      <c r="K61" s="1"/>
    </row>
    <row r="62" spans="1:15" s="159" customForma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5" s="159" customFormat="1" x14ac:dyDescent="0.25">
      <c r="A63" s="1" t="s">
        <v>424</v>
      </c>
      <c r="B63" s="1" t="s">
        <v>425</v>
      </c>
      <c r="C63" s="1"/>
      <c r="D63" s="1"/>
      <c r="E63" s="1"/>
      <c r="F63" s="1"/>
      <c r="G63" s="1"/>
      <c r="H63" s="1"/>
      <c r="I63" s="1"/>
      <c r="J63" s="1"/>
      <c r="K63" s="1"/>
    </row>
    <row r="64" spans="1:15" s="159" customFormat="1" x14ac:dyDescent="0.25">
      <c r="A64" s="1"/>
      <c r="B64" s="1" t="s">
        <v>426</v>
      </c>
      <c r="C64" s="1"/>
      <c r="D64" s="1"/>
      <c r="E64" s="1"/>
      <c r="F64" s="1"/>
      <c r="G64" s="1"/>
      <c r="H64" s="1"/>
      <c r="I64" s="1"/>
      <c r="J64" s="1"/>
      <c r="K64" s="1"/>
    </row>
    <row r="65" spans="1:11" s="159" customForma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s="159" customFormat="1" x14ac:dyDescent="0.25">
      <c r="A66" s="1" t="s">
        <v>427</v>
      </c>
      <c r="B66" s="1" t="s">
        <v>428</v>
      </c>
      <c r="C66" s="1"/>
      <c r="D66" s="1"/>
      <c r="E66" s="1"/>
      <c r="F66" s="1"/>
      <c r="G66" s="1"/>
      <c r="H66" s="1"/>
      <c r="I66" s="1"/>
      <c r="J66" s="1"/>
      <c r="K66" s="1"/>
    </row>
    <row r="67" spans="1:11" s="159" customForma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s="159" customForma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s="159" customForma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s="159" customForma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s="159" customForma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s="159" customForma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</sheetData>
  <mergeCells count="10">
    <mergeCell ref="O36:O38"/>
    <mergeCell ref="L37:M38"/>
    <mergeCell ref="L43:M43"/>
    <mergeCell ref="L9:N9"/>
    <mergeCell ref="O15:O17"/>
    <mergeCell ref="L16:M17"/>
    <mergeCell ref="L30:M31"/>
    <mergeCell ref="L24:M25"/>
    <mergeCell ref="O23:O25"/>
    <mergeCell ref="O30:O31"/>
  </mergeCells>
  <pageMargins left="0.39370078740157483" right="0.39370078740157483" top="0.74803149606299213" bottom="0.74803149606299213" header="0.31496062992125984" footer="0.31496062992125984"/>
  <pageSetup paperSize="9" scale="7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2:I108"/>
  <sheetViews>
    <sheetView view="pageBreakPreview" zoomScaleNormal="100" zoomScaleSheetLayoutView="100" workbookViewId="0">
      <pane ySplit="4" topLeftCell="A96" activePane="bottomLeft" state="frozen"/>
      <selection pane="bottomLeft" activeCell="E105" sqref="E105:E108"/>
    </sheetView>
  </sheetViews>
  <sheetFormatPr defaultColWidth="9.44140625" defaultRowHeight="15" x14ac:dyDescent="0.25"/>
  <cols>
    <col min="1" max="1" width="63.44140625" style="1" customWidth="1"/>
    <col min="2" max="2" width="12.5546875" style="1" customWidth="1"/>
    <col min="3" max="3" width="15.5546875" style="1" bestFit="1" customWidth="1"/>
    <col min="4" max="4" width="12.5546875" style="1" customWidth="1"/>
    <col min="5" max="5" width="15.5546875" style="1" bestFit="1" customWidth="1"/>
    <col min="6" max="6" width="12.5546875" style="1" customWidth="1"/>
    <col min="7" max="7" width="15.5546875" style="1" bestFit="1" customWidth="1"/>
    <col min="8" max="8" width="12.5546875" style="1" customWidth="1"/>
    <col min="9" max="9" width="15.5546875" style="1" customWidth="1"/>
    <col min="10" max="16384" width="9.44140625" style="1"/>
  </cols>
  <sheetData>
    <row r="2" spans="1:9" ht="15" customHeight="1" x14ac:dyDescent="0.25">
      <c r="A2" s="27" t="s">
        <v>100</v>
      </c>
      <c r="D2" s="21"/>
    </row>
    <row r="3" spans="1:9" ht="15.6" x14ac:dyDescent="0.25">
      <c r="A3" s="26"/>
      <c r="B3" s="25" t="s">
        <v>1</v>
      </c>
      <c r="C3" s="25" t="s">
        <v>2</v>
      </c>
      <c r="D3" s="25" t="s">
        <v>1</v>
      </c>
      <c r="E3" s="25" t="s">
        <v>2</v>
      </c>
      <c r="F3" s="25" t="s">
        <v>1</v>
      </c>
      <c r="G3" s="25" t="s">
        <v>2</v>
      </c>
      <c r="H3" s="25" t="s">
        <v>1</v>
      </c>
      <c r="I3" s="25" t="s">
        <v>2</v>
      </c>
    </row>
    <row r="4" spans="1:9" ht="15.6" x14ac:dyDescent="0.25">
      <c r="A4" s="26"/>
      <c r="B4" s="25" t="s">
        <v>3</v>
      </c>
      <c r="C4" s="25" t="s">
        <v>3</v>
      </c>
      <c r="D4" s="25" t="s">
        <v>4</v>
      </c>
      <c r="E4" s="25" t="s">
        <v>4</v>
      </c>
      <c r="F4" s="25" t="s">
        <v>5</v>
      </c>
      <c r="G4" s="25" t="s">
        <v>5</v>
      </c>
      <c r="H4" s="25" t="s">
        <v>7</v>
      </c>
      <c r="I4" s="25" t="s">
        <v>7</v>
      </c>
    </row>
    <row r="5" spans="1:9" ht="16.5" customHeight="1" x14ac:dyDescent="0.3">
      <c r="A5" s="22" t="s">
        <v>101</v>
      </c>
      <c r="E5" s="1" t="s">
        <v>93</v>
      </c>
    </row>
    <row r="6" spans="1:9" ht="15" customHeight="1" x14ac:dyDescent="0.25">
      <c r="A6" s="20" t="s">
        <v>102</v>
      </c>
      <c r="B6" s="21">
        <v>897.95313364966444</v>
      </c>
      <c r="C6" s="14">
        <v>4.9000000000000002E-2</v>
      </c>
      <c r="D6" s="21">
        <f>+B6*(1+E6)</f>
        <v>936.56511839659993</v>
      </c>
      <c r="E6" s="14">
        <v>4.2999999999999997E-2</v>
      </c>
      <c r="F6" s="21">
        <f>+D6*(1+G6)</f>
        <v>979.64711384284351</v>
      </c>
      <c r="G6" s="14">
        <v>4.5999999999999999E-2</v>
      </c>
      <c r="H6" s="21">
        <f>+F6*(1+I6)</f>
        <v>1022.7515868519287</v>
      </c>
      <c r="I6" s="14">
        <v>4.3999999999999997E-2</v>
      </c>
    </row>
    <row r="7" spans="1:9" ht="15" customHeight="1" x14ac:dyDescent="0.25">
      <c r="A7" s="20" t="s">
        <v>103</v>
      </c>
      <c r="B7" s="21">
        <v>134.69297004744968</v>
      </c>
      <c r="C7" s="14">
        <v>4.9000000000000002E-2</v>
      </c>
      <c r="D7" s="21">
        <f>+B7*(1+E7)</f>
        <v>140.48476775949001</v>
      </c>
      <c r="E7" s="14">
        <v>4.2999999999999997E-2</v>
      </c>
      <c r="F7" s="21">
        <f>+D7*(1+G7)</f>
        <v>146.94706707642655</v>
      </c>
      <c r="G7" s="14">
        <v>4.5999999999999999E-2</v>
      </c>
      <c r="H7" s="21">
        <f t="shared" ref="H7:H69" si="0">+F7*(1+I7)</f>
        <v>153.41273802778932</v>
      </c>
      <c r="I7" s="14">
        <v>4.3999999999999997E-2</v>
      </c>
    </row>
    <row r="8" spans="1:9" ht="15" customHeight="1" x14ac:dyDescent="0.25">
      <c r="A8" s="20" t="s">
        <v>104</v>
      </c>
      <c r="B8" s="21">
        <v>74.211002780964009</v>
      </c>
      <c r="C8" s="14">
        <v>4.9000000000000002E-2</v>
      </c>
      <c r="D8" s="21">
        <f>+B8*(1+E8)</f>
        <v>77.402075900545455</v>
      </c>
      <c r="E8" s="14">
        <v>4.2999999999999997E-2</v>
      </c>
      <c r="F8" s="21">
        <f>+D8*(1+G8)</f>
        <v>80.962571391970556</v>
      </c>
      <c r="G8" s="14">
        <v>4.5999999999999999E-2</v>
      </c>
      <c r="H8" s="21">
        <f t="shared" si="0"/>
        <v>84.524924533217259</v>
      </c>
      <c r="I8" s="14">
        <v>4.3999999999999997E-2</v>
      </c>
    </row>
    <row r="9" spans="1:9" ht="15" customHeight="1" x14ac:dyDescent="0.25">
      <c r="A9" s="20" t="s">
        <v>105</v>
      </c>
      <c r="B9" s="21">
        <v>2334.6781474891286</v>
      </c>
      <c r="C9" s="14">
        <v>4.9000000000000002E-2</v>
      </c>
      <c r="D9" s="21">
        <f>+B9*(1+E9)</f>
        <v>2435.069307831161</v>
      </c>
      <c r="E9" s="14">
        <v>4.2999999999999997E-2</v>
      </c>
      <c r="F9" s="21">
        <f>+D9*(1+G9)</f>
        <v>2547.0824959913944</v>
      </c>
      <c r="G9" s="14">
        <v>4.5999999999999999E-2</v>
      </c>
      <c r="H9" s="21">
        <f t="shared" si="0"/>
        <v>2659.154125815016</v>
      </c>
      <c r="I9" s="14">
        <v>4.3999999999999997E-2</v>
      </c>
    </row>
    <row r="10" spans="1:9" ht="15" customHeight="1" x14ac:dyDescent="0.25">
      <c r="A10" s="20"/>
      <c r="B10" s="21"/>
      <c r="C10" s="14"/>
      <c r="D10" s="21"/>
      <c r="E10" s="14"/>
      <c r="F10" s="21"/>
      <c r="G10" s="14"/>
      <c r="H10" s="21"/>
      <c r="I10" s="14"/>
    </row>
    <row r="11" spans="1:9" ht="15.75" customHeight="1" x14ac:dyDescent="0.3">
      <c r="A11" s="22" t="s">
        <v>106</v>
      </c>
      <c r="B11" s="21">
        <v>897.95313364966444</v>
      </c>
      <c r="C11" s="14">
        <v>4.9000000000000002E-2</v>
      </c>
      <c r="D11" s="21">
        <f>+B11*(1+E11)</f>
        <v>936.56511839659993</v>
      </c>
      <c r="E11" s="14">
        <v>4.2999999999999997E-2</v>
      </c>
      <c r="F11" s="21">
        <f>+D11*(1+G11)</f>
        <v>979.64711384284351</v>
      </c>
      <c r="G11" s="14">
        <v>4.5999999999999999E-2</v>
      </c>
      <c r="H11" s="21">
        <f t="shared" si="0"/>
        <v>1022.7515868519287</v>
      </c>
      <c r="I11" s="14">
        <v>4.3999999999999997E-2</v>
      </c>
    </row>
    <row r="12" spans="1:9" ht="15" customHeight="1" x14ac:dyDescent="0.25">
      <c r="A12" s="20" t="s">
        <v>102</v>
      </c>
      <c r="B12" s="21">
        <v>134.69297004744968</v>
      </c>
      <c r="C12" s="14">
        <v>4.9000000000000002E-2</v>
      </c>
      <c r="D12" s="21">
        <f>+B12*(1+E12)</f>
        <v>140.48476775949001</v>
      </c>
      <c r="E12" s="14">
        <v>4.2999999999999997E-2</v>
      </c>
      <c r="F12" s="21">
        <f>+D12*(1+G12)</f>
        <v>146.94706707642655</v>
      </c>
      <c r="G12" s="14">
        <v>4.5999999999999999E-2</v>
      </c>
      <c r="H12" s="21">
        <f t="shared" si="0"/>
        <v>153.41273802778932</v>
      </c>
      <c r="I12" s="14">
        <v>4.3999999999999997E-2</v>
      </c>
    </row>
    <row r="13" spans="1:9" ht="15" customHeight="1" x14ac:dyDescent="0.25">
      <c r="A13" s="20" t="s">
        <v>103</v>
      </c>
      <c r="B13" s="21">
        <v>44.526601668578401</v>
      </c>
      <c r="C13" s="14">
        <v>4.9000000000000002E-2</v>
      </c>
      <c r="D13" s="21">
        <f>+B13*(1+E13)</f>
        <v>46.441245540327266</v>
      </c>
      <c r="E13" s="14">
        <v>4.2999999999999997E-2</v>
      </c>
      <c r="F13" s="21">
        <f>+D13*(1+G13)</f>
        <v>48.577542835182321</v>
      </c>
      <c r="G13" s="14">
        <v>4.5999999999999999E-2</v>
      </c>
      <c r="H13" s="21">
        <f t="shared" si="0"/>
        <v>50.714954719930347</v>
      </c>
      <c r="I13" s="14">
        <v>4.3999999999999997E-2</v>
      </c>
    </row>
    <row r="14" spans="1:9" ht="15" customHeight="1" x14ac:dyDescent="0.25">
      <c r="A14" s="20" t="s">
        <v>104</v>
      </c>
      <c r="B14" s="21">
        <v>897.95313364966444</v>
      </c>
      <c r="C14" s="14">
        <v>4.9000000000000002E-2</v>
      </c>
      <c r="D14" s="21">
        <f>+B14*(1+E14)</f>
        <v>936.56511839659993</v>
      </c>
      <c r="E14" s="14">
        <v>4.2999999999999997E-2</v>
      </c>
      <c r="F14" s="21">
        <f>+D14*(1+G14)</f>
        <v>979.64711384284351</v>
      </c>
      <c r="G14" s="14">
        <v>4.5999999999999999E-2</v>
      </c>
      <c r="H14" s="21">
        <f t="shared" si="0"/>
        <v>1022.7515868519287</v>
      </c>
      <c r="I14" s="14">
        <v>4.3999999999999997E-2</v>
      </c>
    </row>
    <row r="15" spans="1:9" ht="15" customHeight="1" x14ac:dyDescent="0.25">
      <c r="A15" s="20" t="s">
        <v>105</v>
      </c>
      <c r="B15" s="21">
        <v>1484.2200556192802</v>
      </c>
      <c r="C15" s="14">
        <v>4.9000000000000002E-2</v>
      </c>
      <c r="D15" s="21">
        <f>+B15*(1+E15)</f>
        <v>1548.0415180109092</v>
      </c>
      <c r="E15" s="14">
        <v>4.2999999999999997E-2</v>
      </c>
      <c r="F15" s="21">
        <f>+D15*(1+G15)</f>
        <v>1619.251427839411</v>
      </c>
      <c r="G15" s="14">
        <v>4.5999999999999999E-2</v>
      </c>
      <c r="H15" s="21">
        <f t="shared" si="0"/>
        <v>1690.4984906643451</v>
      </c>
      <c r="I15" s="14">
        <v>4.3999999999999997E-2</v>
      </c>
    </row>
    <row r="16" spans="1:9" ht="15" customHeight="1" x14ac:dyDescent="0.25">
      <c r="A16" s="20"/>
      <c r="B16" s="21"/>
      <c r="C16" s="14"/>
      <c r="D16" s="21"/>
      <c r="E16" s="14"/>
      <c r="F16" s="21"/>
      <c r="G16" s="14"/>
      <c r="H16" s="21"/>
      <c r="I16" s="14"/>
    </row>
    <row r="17" spans="1:9" ht="15.75" customHeight="1" x14ac:dyDescent="0.3">
      <c r="A17" s="22" t="s">
        <v>107</v>
      </c>
      <c r="B17" s="21"/>
      <c r="C17" s="14"/>
      <c r="D17" s="21"/>
      <c r="E17" s="14"/>
      <c r="F17" s="21"/>
      <c r="G17" s="14"/>
      <c r="H17" s="21"/>
      <c r="I17" s="14"/>
    </row>
    <row r="18" spans="1:9" ht="15" customHeight="1" x14ac:dyDescent="0.25">
      <c r="A18" s="20" t="s">
        <v>102</v>
      </c>
      <c r="B18" s="21">
        <v>897.95313364966444</v>
      </c>
      <c r="C18" s="14">
        <v>4.9000000000000002E-2</v>
      </c>
      <c r="D18" s="21">
        <f>+B18*(1+E18)</f>
        <v>936.56511839659993</v>
      </c>
      <c r="E18" s="14">
        <v>4.2999999999999997E-2</v>
      </c>
      <c r="F18" s="21">
        <f>+D18*(1+G18)</f>
        <v>979.64711384284351</v>
      </c>
      <c r="G18" s="14">
        <v>4.5999999999999999E-2</v>
      </c>
      <c r="H18" s="21">
        <f t="shared" si="0"/>
        <v>1022.7515868519287</v>
      </c>
      <c r="I18" s="14">
        <v>4.3999999999999997E-2</v>
      </c>
    </row>
    <row r="19" spans="1:9" ht="15" customHeight="1" x14ac:dyDescent="0.25">
      <c r="A19" s="20" t="s">
        <v>103</v>
      </c>
      <c r="B19" s="21">
        <v>134.69297004744968</v>
      </c>
      <c r="C19" s="14">
        <v>4.9000000000000002E-2</v>
      </c>
      <c r="D19" s="21">
        <f>+B19*(1+E19)</f>
        <v>140.48476775949001</v>
      </c>
      <c r="E19" s="14">
        <v>4.2999999999999997E-2</v>
      </c>
      <c r="F19" s="21">
        <f>+D19*(1+G19)</f>
        <v>146.94706707642655</v>
      </c>
      <c r="G19" s="14">
        <v>4.5999999999999999E-2</v>
      </c>
      <c r="H19" s="21">
        <f t="shared" si="0"/>
        <v>153.41273802778932</v>
      </c>
      <c r="I19" s="14">
        <v>4.3999999999999997E-2</v>
      </c>
    </row>
    <row r="20" spans="1:9" ht="15" customHeight="1" x14ac:dyDescent="0.25">
      <c r="A20" s="20" t="s">
        <v>104</v>
      </c>
      <c r="B20" s="21">
        <v>89.053203337156802</v>
      </c>
      <c r="C20" s="14">
        <v>4.9000000000000002E-2</v>
      </c>
      <c r="D20" s="21">
        <f>+B20*(1+E20)</f>
        <v>92.882491080654532</v>
      </c>
      <c r="E20" s="14">
        <v>4.2999999999999997E-2</v>
      </c>
      <c r="F20" s="21">
        <f>+D20*(1+G20)</f>
        <v>97.155085670364642</v>
      </c>
      <c r="G20" s="14">
        <v>4.5999999999999999E-2</v>
      </c>
      <c r="H20" s="21">
        <f t="shared" si="0"/>
        <v>101.42990943986069</v>
      </c>
      <c r="I20" s="14">
        <v>4.3999999999999997E-2</v>
      </c>
    </row>
    <row r="21" spans="1:9" ht="15" customHeight="1" x14ac:dyDescent="0.25">
      <c r="A21" s="20" t="s">
        <v>105</v>
      </c>
      <c r="B21" s="21">
        <v>2334.6781474891286</v>
      </c>
      <c r="C21" s="14">
        <v>4.9000000000000002E-2</v>
      </c>
      <c r="D21" s="21">
        <f>+B21*(1+E21)</f>
        <v>2435.069307831161</v>
      </c>
      <c r="E21" s="14">
        <v>4.2999999999999997E-2</v>
      </c>
      <c r="F21" s="21">
        <f>+D21*(1+G21)</f>
        <v>2547.0824959913944</v>
      </c>
      <c r="G21" s="14">
        <v>4.5999999999999999E-2</v>
      </c>
      <c r="H21" s="21">
        <f t="shared" si="0"/>
        <v>2659.154125815016</v>
      </c>
      <c r="I21" s="14">
        <v>4.3999999999999997E-2</v>
      </c>
    </row>
    <row r="22" spans="1:9" ht="15" customHeight="1" x14ac:dyDescent="0.25">
      <c r="A22" s="20"/>
      <c r="B22" s="21"/>
      <c r="C22" s="14"/>
      <c r="D22" s="21"/>
      <c r="E22" s="14"/>
      <c r="F22" s="21"/>
      <c r="G22" s="14"/>
      <c r="H22" s="21"/>
      <c r="I22" s="14"/>
    </row>
    <row r="23" spans="1:9" ht="15.75" customHeight="1" x14ac:dyDescent="0.3">
      <c r="A23" s="22" t="s">
        <v>108</v>
      </c>
      <c r="B23" s="21"/>
      <c r="C23" s="14"/>
      <c r="D23" s="21"/>
      <c r="E23" s="14"/>
      <c r="F23" s="21"/>
      <c r="G23" s="14"/>
      <c r="H23" s="21"/>
      <c r="I23" s="14"/>
    </row>
    <row r="24" spans="1:9" ht="15" customHeight="1" x14ac:dyDescent="0.25">
      <c r="A24" s="24" t="s">
        <v>109</v>
      </c>
      <c r="B24" s="21">
        <v>448.97656682483222</v>
      </c>
      <c r="C24" s="14">
        <v>4.9000000000000002E-2</v>
      </c>
      <c r="D24" s="21">
        <f>+B24*(1+E24)</f>
        <v>468.28255919829996</v>
      </c>
      <c r="E24" s="14">
        <v>4.2999999999999997E-2</v>
      </c>
      <c r="F24" s="21">
        <f>+D24*(1+G24)</f>
        <v>489.82355692142175</v>
      </c>
      <c r="G24" s="14">
        <v>4.5999999999999999E-2</v>
      </c>
      <c r="H24" s="21">
        <f t="shared" si="0"/>
        <v>511.37579342596433</v>
      </c>
      <c r="I24" s="14">
        <v>4.3999999999999997E-2</v>
      </c>
    </row>
    <row r="25" spans="1:9" ht="15" customHeight="1" x14ac:dyDescent="0.25">
      <c r="A25" s="20" t="s">
        <v>110</v>
      </c>
      <c r="B25" s="21">
        <v>26.938594009489936</v>
      </c>
      <c r="C25" s="14">
        <v>4.9000000000000002E-2</v>
      </c>
      <c r="D25" s="21">
        <f>+B25*(1+E25)</f>
        <v>28.096953551898</v>
      </c>
      <c r="E25" s="14">
        <v>4.2999999999999997E-2</v>
      </c>
      <c r="F25" s="21">
        <f>+D25*(1+G25)</f>
        <v>29.389413415285308</v>
      </c>
      <c r="G25" s="14">
        <v>4.5999999999999999E-2</v>
      </c>
      <c r="H25" s="21">
        <f t="shared" si="0"/>
        <v>30.682547605557861</v>
      </c>
      <c r="I25" s="14">
        <v>4.3999999999999997E-2</v>
      </c>
    </row>
    <row r="26" spans="1:9" ht="15" customHeight="1" x14ac:dyDescent="0.25">
      <c r="A26" s="20" t="s">
        <v>104</v>
      </c>
      <c r="B26" s="21">
        <v>29.684401112385597</v>
      </c>
      <c r="C26" s="14">
        <v>4.9000000000000002E-2</v>
      </c>
      <c r="D26" s="21">
        <f>+B26*(1+E26)</f>
        <v>30.960830360218175</v>
      </c>
      <c r="E26" s="14">
        <v>4.2999999999999997E-2</v>
      </c>
      <c r="F26" s="21">
        <f>+D26*(1+G26)</f>
        <v>32.385028556788214</v>
      </c>
      <c r="G26" s="14">
        <v>4.5999999999999999E-2</v>
      </c>
      <c r="H26" s="21">
        <f t="shared" si="0"/>
        <v>33.809969813286898</v>
      </c>
      <c r="I26" s="14">
        <v>4.3999999999999997E-2</v>
      </c>
    </row>
    <row r="27" spans="1:9" ht="15" customHeight="1" x14ac:dyDescent="0.25">
      <c r="A27" s="20" t="s">
        <v>105</v>
      </c>
      <c r="B27" s="21">
        <v>448.97656682483222</v>
      </c>
      <c r="C27" s="14">
        <v>4.9000000000000002E-2</v>
      </c>
      <c r="D27" s="21">
        <f>+B27*(1+E27)</f>
        <v>468.28255919829996</v>
      </c>
      <c r="E27" s="14">
        <v>4.2999999999999997E-2</v>
      </c>
      <c r="F27" s="21">
        <f>+D27*(1+G27)</f>
        <v>489.82355692142175</v>
      </c>
      <c r="G27" s="14">
        <v>4.5999999999999999E-2</v>
      </c>
      <c r="H27" s="21">
        <f t="shared" si="0"/>
        <v>511.37579342596433</v>
      </c>
      <c r="I27" s="14">
        <v>4.3999999999999997E-2</v>
      </c>
    </row>
    <row r="28" spans="1:9" ht="15" customHeight="1" x14ac:dyDescent="0.25">
      <c r="A28" s="20"/>
      <c r="B28" s="21"/>
      <c r="C28" s="14"/>
      <c r="D28" s="21"/>
      <c r="E28" s="14"/>
      <c r="F28" s="21"/>
      <c r="G28" s="14"/>
      <c r="H28" s="21"/>
      <c r="I28" s="14"/>
    </row>
    <row r="29" spans="1:9" ht="15.75" customHeight="1" x14ac:dyDescent="0.3">
      <c r="A29" s="22" t="s">
        <v>111</v>
      </c>
      <c r="B29" s="21"/>
      <c r="C29" s="14"/>
      <c r="D29" s="21"/>
      <c r="E29" s="14"/>
      <c r="F29" s="21"/>
      <c r="G29" s="14"/>
      <c r="H29" s="21"/>
      <c r="I29" s="14"/>
    </row>
    <row r="30" spans="1:9" ht="15" customHeight="1" x14ac:dyDescent="0.25">
      <c r="A30" s="20" t="s">
        <v>112</v>
      </c>
      <c r="B30" s="21">
        <v>897.95313364966444</v>
      </c>
      <c r="C30" s="14">
        <v>4.9000000000000002E-2</v>
      </c>
      <c r="D30" s="21">
        <f>+B30*(1+E30)</f>
        <v>936.56511839659993</v>
      </c>
      <c r="E30" s="14">
        <v>4.2999999999999997E-2</v>
      </c>
      <c r="F30" s="21">
        <f>+D30*(1+G30)</f>
        <v>979.64711384284351</v>
      </c>
      <c r="G30" s="14">
        <v>4.5999999999999999E-2</v>
      </c>
      <c r="H30" s="21">
        <f t="shared" si="0"/>
        <v>1022.7515868519287</v>
      </c>
      <c r="I30" s="14">
        <v>4.3999999999999997E-2</v>
      </c>
    </row>
    <row r="31" spans="1:9" ht="15" customHeight="1" x14ac:dyDescent="0.25">
      <c r="A31" s="20" t="s">
        <v>110</v>
      </c>
      <c r="B31" s="21">
        <v>134.69297004744968</v>
      </c>
      <c r="C31" s="14">
        <v>4.9000000000000002E-2</v>
      </c>
      <c r="D31" s="21">
        <f>+B31*(1+E31)</f>
        <v>140.48476775949001</v>
      </c>
      <c r="E31" s="14">
        <v>4.2999999999999997E-2</v>
      </c>
      <c r="F31" s="21">
        <f>+D31*(1+G31)</f>
        <v>146.94706707642655</v>
      </c>
      <c r="G31" s="14">
        <v>4.5999999999999999E-2</v>
      </c>
      <c r="H31" s="21">
        <f t="shared" si="0"/>
        <v>153.41273802778932</v>
      </c>
      <c r="I31" s="14">
        <v>4.3999999999999997E-2</v>
      </c>
    </row>
    <row r="32" spans="1:9" ht="15" customHeight="1" x14ac:dyDescent="0.25">
      <c r="A32" s="20" t="s">
        <v>104</v>
      </c>
      <c r="B32" s="21">
        <v>89.053203337156802</v>
      </c>
      <c r="C32" s="14">
        <v>4.9000000000000002E-2</v>
      </c>
      <c r="D32" s="21">
        <f>+B32*(1+E32)</f>
        <v>92.882491080654532</v>
      </c>
      <c r="E32" s="14">
        <v>4.2999999999999997E-2</v>
      </c>
      <c r="F32" s="21">
        <f>+D32*(1+G32)</f>
        <v>97.155085670364642</v>
      </c>
      <c r="G32" s="14">
        <v>4.5999999999999999E-2</v>
      </c>
      <c r="H32" s="21">
        <f t="shared" si="0"/>
        <v>101.42990943986069</v>
      </c>
      <c r="I32" s="14">
        <v>4.3999999999999997E-2</v>
      </c>
    </row>
    <row r="33" spans="1:9" ht="15" customHeight="1" x14ac:dyDescent="0.25">
      <c r="A33" s="20" t="s">
        <v>105</v>
      </c>
      <c r="B33" s="21">
        <v>2334.6781474891286</v>
      </c>
      <c r="C33" s="14">
        <v>4.9000000000000002E-2</v>
      </c>
      <c r="D33" s="21">
        <f>+B33*(1+E33)</f>
        <v>2435.069307831161</v>
      </c>
      <c r="E33" s="14">
        <v>4.2999999999999997E-2</v>
      </c>
      <c r="F33" s="21">
        <f>+D33*(1+G33)</f>
        <v>2547.0824959913944</v>
      </c>
      <c r="G33" s="14">
        <v>4.5999999999999999E-2</v>
      </c>
      <c r="H33" s="21">
        <f t="shared" si="0"/>
        <v>2659.154125815016</v>
      </c>
      <c r="I33" s="14">
        <v>4.3999999999999997E-2</v>
      </c>
    </row>
    <row r="34" spans="1:9" ht="15" customHeight="1" x14ac:dyDescent="0.25">
      <c r="A34" s="20"/>
      <c r="B34" s="21"/>
      <c r="C34" s="14"/>
      <c r="D34" s="21"/>
      <c r="E34" s="14"/>
      <c r="F34" s="21"/>
      <c r="G34" s="14"/>
      <c r="H34" s="21"/>
      <c r="I34" s="14"/>
    </row>
    <row r="35" spans="1:9" ht="15.75" customHeight="1" x14ac:dyDescent="0.3">
      <c r="A35" s="22" t="s">
        <v>113</v>
      </c>
      <c r="B35" s="21"/>
      <c r="C35" s="14"/>
      <c r="D35" s="21"/>
      <c r="E35" s="14"/>
      <c r="F35" s="21"/>
      <c r="G35" s="14"/>
      <c r="H35" s="21"/>
      <c r="I35" s="14"/>
    </row>
    <row r="36" spans="1:9" ht="15" customHeight="1" x14ac:dyDescent="0.25">
      <c r="A36" s="20" t="s">
        <v>114</v>
      </c>
      <c r="B36" s="21">
        <v>897.95313364966444</v>
      </c>
      <c r="C36" s="14">
        <v>4.9000000000000002E-2</v>
      </c>
      <c r="D36" s="21">
        <f>+B36*(1+E36)</f>
        <v>936.56511839659993</v>
      </c>
      <c r="E36" s="14">
        <v>4.2999999999999997E-2</v>
      </c>
      <c r="F36" s="21">
        <f>+D36*(1+G36)</f>
        <v>979.64711384284351</v>
      </c>
      <c r="G36" s="14">
        <v>4.5999999999999999E-2</v>
      </c>
      <c r="H36" s="21">
        <f t="shared" si="0"/>
        <v>1022.7515868519287</v>
      </c>
      <c r="I36" s="14">
        <v>4.3999999999999997E-2</v>
      </c>
    </row>
    <row r="37" spans="1:9" ht="15" customHeight="1" x14ac:dyDescent="0.25">
      <c r="A37" s="20" t="s">
        <v>110</v>
      </c>
      <c r="B37" s="21">
        <v>44.897656682483237</v>
      </c>
      <c r="C37" s="14">
        <v>4.9000000000000002E-2</v>
      </c>
      <c r="D37" s="21">
        <f>+B37*(1+E37)</f>
        <v>46.828255919830013</v>
      </c>
      <c r="E37" s="14">
        <v>4.2999999999999997E-2</v>
      </c>
      <c r="F37" s="21">
        <f>+D37*(1+G37)</f>
        <v>48.982355692142193</v>
      </c>
      <c r="G37" s="14">
        <v>4.5999999999999999E-2</v>
      </c>
      <c r="H37" s="21">
        <f t="shared" si="0"/>
        <v>51.137579342596453</v>
      </c>
      <c r="I37" s="14">
        <v>4.3999999999999997E-2</v>
      </c>
    </row>
    <row r="38" spans="1:9" ht="15" customHeight="1" x14ac:dyDescent="0.25">
      <c r="A38" s="20" t="s">
        <v>104</v>
      </c>
      <c r="B38" s="21">
        <v>89.053203337156802</v>
      </c>
      <c r="C38" s="14">
        <v>4.9000000000000002E-2</v>
      </c>
      <c r="D38" s="21">
        <f>+B38*(1+E38)</f>
        <v>92.882491080654532</v>
      </c>
      <c r="E38" s="14">
        <v>4.2999999999999997E-2</v>
      </c>
      <c r="F38" s="21">
        <f>+D38*(1+G38)</f>
        <v>97.155085670364642</v>
      </c>
      <c r="G38" s="14">
        <v>4.5999999999999999E-2</v>
      </c>
      <c r="H38" s="21">
        <f t="shared" si="0"/>
        <v>101.42990943986069</v>
      </c>
      <c r="I38" s="14">
        <v>4.3999999999999997E-2</v>
      </c>
    </row>
    <row r="39" spans="1:9" ht="15" customHeight="1" x14ac:dyDescent="0.25">
      <c r="A39" s="20" t="s">
        <v>105</v>
      </c>
      <c r="B39" s="21">
        <v>897.95313364966444</v>
      </c>
      <c r="C39" s="14">
        <v>4.9000000000000002E-2</v>
      </c>
      <c r="D39" s="21">
        <f>+B39*(1+E39)</f>
        <v>936.56511839659993</v>
      </c>
      <c r="E39" s="14">
        <v>4.2999999999999997E-2</v>
      </c>
      <c r="F39" s="21">
        <f>+D39*(1+G39)</f>
        <v>979.64711384284351</v>
      </c>
      <c r="G39" s="14">
        <v>4.5999999999999999E-2</v>
      </c>
      <c r="H39" s="21">
        <f t="shared" si="0"/>
        <v>1022.7515868519287</v>
      </c>
      <c r="I39" s="14">
        <v>4.3999999999999997E-2</v>
      </c>
    </row>
    <row r="40" spans="1:9" ht="15" customHeight="1" x14ac:dyDescent="0.25">
      <c r="A40" s="20"/>
      <c r="B40" s="21"/>
      <c r="C40" s="14"/>
      <c r="D40" s="21"/>
      <c r="E40" s="14"/>
      <c r="F40" s="21"/>
      <c r="G40" s="14"/>
      <c r="H40" s="21"/>
      <c r="I40" s="14"/>
    </row>
    <row r="41" spans="1:9" ht="15.75" customHeight="1" x14ac:dyDescent="0.3">
      <c r="A41" s="22" t="s">
        <v>115</v>
      </c>
      <c r="B41" s="21"/>
      <c r="C41" s="14"/>
      <c r="D41" s="21"/>
      <c r="E41" s="14"/>
      <c r="F41" s="21"/>
      <c r="G41" s="14"/>
      <c r="H41" s="21"/>
      <c r="I41" s="14"/>
    </row>
    <row r="42" spans="1:9" ht="15" customHeight="1" x14ac:dyDescent="0.25">
      <c r="A42" s="24" t="s">
        <v>109</v>
      </c>
      <c r="B42" s="21">
        <v>897.95313364966444</v>
      </c>
      <c r="C42" s="14">
        <v>4.9000000000000002E-2</v>
      </c>
      <c r="D42" s="21">
        <f>+B42*(1+E42)</f>
        <v>936.56511839659993</v>
      </c>
      <c r="E42" s="14">
        <v>4.2999999999999997E-2</v>
      </c>
      <c r="F42" s="21">
        <f>+D42*(1+G42)</f>
        <v>979.64711384284351</v>
      </c>
      <c r="G42" s="14">
        <v>4.5999999999999999E-2</v>
      </c>
      <c r="H42" s="21">
        <f t="shared" si="0"/>
        <v>1022.7515868519287</v>
      </c>
      <c r="I42" s="14">
        <v>4.3999999999999997E-2</v>
      </c>
    </row>
    <row r="43" spans="1:9" ht="15" customHeight="1" x14ac:dyDescent="0.25">
      <c r="A43" s="20" t="s">
        <v>110</v>
      </c>
      <c r="B43" s="21">
        <v>44.897656682483237</v>
      </c>
      <c r="C43" s="14">
        <v>4.9000000000000002E-2</v>
      </c>
      <c r="D43" s="21">
        <f>+B43*(1+E43)</f>
        <v>46.828255919830013</v>
      </c>
      <c r="E43" s="14">
        <v>4.2999999999999997E-2</v>
      </c>
      <c r="F43" s="21">
        <f>+D43*(1+G43)</f>
        <v>48.982355692142193</v>
      </c>
      <c r="G43" s="14">
        <v>4.5999999999999999E-2</v>
      </c>
      <c r="H43" s="21">
        <f t="shared" si="0"/>
        <v>51.137579342596453</v>
      </c>
      <c r="I43" s="14">
        <v>4.3999999999999997E-2</v>
      </c>
    </row>
    <row r="44" spans="1:9" ht="15" customHeight="1" x14ac:dyDescent="0.25">
      <c r="A44" s="20" t="s">
        <v>104</v>
      </c>
      <c r="B44" s="21">
        <v>74.211002780964009</v>
      </c>
      <c r="C44" s="14">
        <v>4.9000000000000002E-2</v>
      </c>
      <c r="D44" s="21">
        <f>+B44*(1+E44)</f>
        <v>77.402075900545455</v>
      </c>
      <c r="E44" s="14">
        <v>4.2999999999999997E-2</v>
      </c>
      <c r="F44" s="21">
        <f>+D44*(1+G44)</f>
        <v>80.962571391970556</v>
      </c>
      <c r="G44" s="14">
        <v>4.5999999999999999E-2</v>
      </c>
      <c r="H44" s="21">
        <f t="shared" si="0"/>
        <v>84.524924533217259</v>
      </c>
      <c r="I44" s="14">
        <v>4.3999999999999997E-2</v>
      </c>
    </row>
    <row r="45" spans="1:9" ht="15" customHeight="1" x14ac:dyDescent="0.25">
      <c r="A45" s="20" t="s">
        <v>105</v>
      </c>
      <c r="B45" s="21">
        <v>897.95313364966444</v>
      </c>
      <c r="C45" s="14">
        <v>4.9000000000000002E-2</v>
      </c>
      <c r="D45" s="21">
        <f>+B45*(1+E45)</f>
        <v>936.56511839659993</v>
      </c>
      <c r="E45" s="14">
        <v>4.2999999999999997E-2</v>
      </c>
      <c r="F45" s="21">
        <f>+D45*(1+G45)</f>
        <v>979.64711384284351</v>
      </c>
      <c r="G45" s="14">
        <v>4.5999999999999999E-2</v>
      </c>
      <c r="H45" s="21">
        <f t="shared" si="0"/>
        <v>1022.7515868519287</v>
      </c>
      <c r="I45" s="14">
        <v>4.3999999999999997E-2</v>
      </c>
    </row>
    <row r="46" spans="1:9" ht="15" customHeight="1" x14ac:dyDescent="0.25">
      <c r="A46" s="20" t="s">
        <v>116</v>
      </c>
      <c r="B46" s="21"/>
      <c r="C46" s="14"/>
      <c r="D46" s="21"/>
      <c r="E46" s="14"/>
      <c r="F46" s="21"/>
      <c r="G46" s="14"/>
      <c r="H46" s="21"/>
      <c r="I46" s="14"/>
    </row>
    <row r="47" spans="1:9" ht="15" customHeight="1" x14ac:dyDescent="0.25">
      <c r="A47" s="20" t="s">
        <v>117</v>
      </c>
      <c r="B47" s="21">
        <v>897.95313364966444</v>
      </c>
      <c r="C47" s="14">
        <v>4.9000000000000002E-2</v>
      </c>
      <c r="D47" s="21">
        <f>+B47*(1+E47)</f>
        <v>936.56511839659993</v>
      </c>
      <c r="E47" s="14">
        <v>4.2999999999999997E-2</v>
      </c>
      <c r="F47" s="21">
        <f>+D47*(1+G47)</f>
        <v>979.64711384284351</v>
      </c>
      <c r="G47" s="14">
        <v>4.5999999999999999E-2</v>
      </c>
      <c r="H47" s="21">
        <f t="shared" si="0"/>
        <v>1022.7515868519287</v>
      </c>
      <c r="I47" s="14">
        <v>4.3999999999999997E-2</v>
      </c>
    </row>
    <row r="48" spans="1:9" ht="15" customHeight="1" x14ac:dyDescent="0.25">
      <c r="A48" s="20" t="s">
        <v>110</v>
      </c>
      <c r="B48" s="21">
        <v>215.50875207591949</v>
      </c>
      <c r="C48" s="14">
        <v>4.9000000000000002E-2</v>
      </c>
      <c r="D48" s="21">
        <f>+B48*(1+E48)</f>
        <v>224.775628415184</v>
      </c>
      <c r="E48" s="14">
        <v>4.2999999999999997E-2</v>
      </c>
      <c r="F48" s="21">
        <f>+D48*(1+G48)</f>
        <v>235.11530732228246</v>
      </c>
      <c r="G48" s="14">
        <v>4.5999999999999999E-2</v>
      </c>
      <c r="H48" s="21">
        <f t="shared" si="0"/>
        <v>245.46038084446289</v>
      </c>
      <c r="I48" s="14">
        <v>4.3999999999999997E-2</v>
      </c>
    </row>
    <row r="49" spans="1:9" ht="15" customHeight="1" x14ac:dyDescent="0.25">
      <c r="A49" s="20" t="s">
        <v>104</v>
      </c>
      <c r="B49" s="21">
        <v>74.211002780964009</v>
      </c>
      <c r="C49" s="14">
        <v>4.9000000000000002E-2</v>
      </c>
      <c r="D49" s="21">
        <f>+B49*(1+E49)</f>
        <v>77.402075900545455</v>
      </c>
      <c r="E49" s="14">
        <v>4.2999999999999997E-2</v>
      </c>
      <c r="F49" s="21">
        <f>+D49*(1+G49)</f>
        <v>80.962571391970556</v>
      </c>
      <c r="G49" s="14">
        <v>4.5999999999999999E-2</v>
      </c>
      <c r="H49" s="21">
        <f t="shared" si="0"/>
        <v>84.524924533217259</v>
      </c>
      <c r="I49" s="14">
        <v>4.3999999999999997E-2</v>
      </c>
    </row>
    <row r="50" spans="1:9" ht="15" customHeight="1" x14ac:dyDescent="0.25">
      <c r="A50" s="20" t="s">
        <v>105</v>
      </c>
      <c r="B50" s="21">
        <v>2334.6781474891286</v>
      </c>
      <c r="C50" s="14">
        <v>4.9000000000000002E-2</v>
      </c>
      <c r="D50" s="21">
        <f>+B50*(1+E50)</f>
        <v>2435.069307831161</v>
      </c>
      <c r="E50" s="14">
        <v>4.2999999999999997E-2</v>
      </c>
      <c r="F50" s="21">
        <f>+D50*(1+G50)</f>
        <v>2547.0824959913944</v>
      </c>
      <c r="G50" s="14">
        <v>4.5999999999999999E-2</v>
      </c>
      <c r="H50" s="21">
        <f t="shared" si="0"/>
        <v>2659.154125815016</v>
      </c>
      <c r="I50" s="14">
        <v>4.3999999999999997E-2</v>
      </c>
    </row>
    <row r="51" spans="1:9" ht="15" customHeight="1" x14ac:dyDescent="0.25">
      <c r="A51" s="20"/>
      <c r="B51" s="21"/>
      <c r="C51" s="14"/>
      <c r="D51" s="21"/>
      <c r="E51" s="14"/>
      <c r="F51" s="21"/>
      <c r="G51" s="14"/>
      <c r="H51" s="21"/>
      <c r="I51" s="14"/>
    </row>
    <row r="52" spans="1:9" ht="15.75" customHeight="1" x14ac:dyDescent="0.3">
      <c r="A52" s="22" t="s">
        <v>118</v>
      </c>
      <c r="B52" s="21"/>
      <c r="C52" s="14"/>
      <c r="D52" s="21"/>
      <c r="E52" s="14"/>
      <c r="F52" s="21"/>
      <c r="G52" s="14"/>
      <c r="H52" s="21"/>
      <c r="I52" s="14"/>
    </row>
    <row r="53" spans="1:9" ht="15" customHeight="1" x14ac:dyDescent="0.25">
      <c r="A53" s="20" t="s">
        <v>119</v>
      </c>
      <c r="B53" s="21">
        <v>371.05501390482004</v>
      </c>
      <c r="C53" s="14">
        <v>4.9000000000000002E-2</v>
      </c>
      <c r="D53" s="21">
        <f>+B53*(1+E53)</f>
        <v>387.01037950272729</v>
      </c>
      <c r="E53" s="14">
        <v>4.2999999999999997E-2</v>
      </c>
      <c r="F53" s="21">
        <f>+D53*(1+G53)</f>
        <v>404.81285695985275</v>
      </c>
      <c r="G53" s="14">
        <v>4.5999999999999999E-2</v>
      </c>
      <c r="H53" s="21">
        <f t="shared" si="0"/>
        <v>422.62462266608628</v>
      </c>
      <c r="I53" s="14">
        <v>4.3999999999999997E-2</v>
      </c>
    </row>
    <row r="54" spans="1:9" ht="15" customHeight="1" x14ac:dyDescent="0.25">
      <c r="A54" s="20" t="s">
        <v>110</v>
      </c>
      <c r="B54" s="21">
        <v>74.211002780964009</v>
      </c>
      <c r="C54" s="14">
        <v>4.9000000000000002E-2</v>
      </c>
      <c r="D54" s="21">
        <f>+B54*(1+E54)</f>
        <v>77.402075900545455</v>
      </c>
      <c r="E54" s="14">
        <v>4.2999999999999997E-2</v>
      </c>
      <c r="F54" s="21">
        <f>+D54*(1+G54)</f>
        <v>80.962571391970556</v>
      </c>
      <c r="G54" s="14">
        <v>4.5999999999999999E-2</v>
      </c>
      <c r="H54" s="21">
        <f t="shared" si="0"/>
        <v>84.524924533217259</v>
      </c>
      <c r="I54" s="14">
        <v>4.3999999999999997E-2</v>
      </c>
    </row>
    <row r="55" spans="1:9" ht="15" customHeight="1" x14ac:dyDescent="0.25">
      <c r="A55" s="20" t="s">
        <v>104</v>
      </c>
      <c r="B55" s="21">
        <v>1346.9297004744969</v>
      </c>
      <c r="C55" s="14">
        <v>4.9000000000000002E-2</v>
      </c>
      <c r="D55" s="21">
        <v>3000</v>
      </c>
      <c r="E55" s="5">
        <f>+(D55-B55)/B55</f>
        <v>1.227287733682878</v>
      </c>
      <c r="F55" s="21">
        <f>+D55*(1+G55)</f>
        <v>3138</v>
      </c>
      <c r="G55" s="14">
        <v>4.5999999999999999E-2</v>
      </c>
      <c r="H55" s="21">
        <f t="shared" si="0"/>
        <v>3276.0720000000001</v>
      </c>
      <c r="I55" s="14">
        <v>4.3999999999999997E-2</v>
      </c>
    </row>
    <row r="56" spans="1:9" ht="15" customHeight="1" x14ac:dyDescent="0.25">
      <c r="A56" s="20" t="s">
        <v>105</v>
      </c>
      <c r="B56" s="21">
        <v>897.95313364966444</v>
      </c>
      <c r="C56" s="14">
        <v>4.9000000000000002E-2</v>
      </c>
      <c r="D56" s="21">
        <f>+B56*(1+E56)</f>
        <v>936.56511839659993</v>
      </c>
      <c r="E56" s="14">
        <v>4.2999999999999997E-2</v>
      </c>
      <c r="F56" s="21">
        <f>+D56*(1+G56)</f>
        <v>979.64711384284351</v>
      </c>
      <c r="G56" s="14">
        <v>4.5999999999999999E-2</v>
      </c>
      <c r="H56" s="21">
        <f t="shared" si="0"/>
        <v>1022.7515868519287</v>
      </c>
      <c r="I56" s="14">
        <v>4.3999999999999997E-2</v>
      </c>
    </row>
    <row r="57" spans="1:9" ht="15" customHeight="1" x14ac:dyDescent="0.25">
      <c r="A57" s="20" t="s">
        <v>336</v>
      </c>
      <c r="B57" s="21">
        <v>3000</v>
      </c>
      <c r="C57" s="14">
        <v>4.9000000000000002E-2</v>
      </c>
      <c r="D57" s="21">
        <f>+B57*(1+E57)</f>
        <v>3129</v>
      </c>
      <c r="E57" s="14">
        <v>4.2999999999999997E-2</v>
      </c>
      <c r="F57" s="21">
        <f>+D57*(1+G57)</f>
        <v>3272.9340000000002</v>
      </c>
      <c r="G57" s="14">
        <v>4.5999999999999999E-2</v>
      </c>
      <c r="H57" s="21">
        <f t="shared" ref="H57" si="1">+F57*(1+I57)</f>
        <v>3416.9430960000004</v>
      </c>
      <c r="I57" s="14">
        <v>4.3999999999999997E-2</v>
      </c>
    </row>
    <row r="58" spans="1:9" ht="15" customHeight="1" x14ac:dyDescent="0.3">
      <c r="A58"/>
      <c r="B58" s="21"/>
      <c r="C58" s="14"/>
      <c r="D58" s="21"/>
      <c r="E58" s="14"/>
      <c r="F58" s="21"/>
      <c r="G58" s="14"/>
      <c r="H58" s="21"/>
      <c r="I58" s="14"/>
    </row>
    <row r="59" spans="1:9" ht="15.75" customHeight="1" x14ac:dyDescent="0.3">
      <c r="A59" s="23" t="s">
        <v>120</v>
      </c>
      <c r="B59" s="21"/>
      <c r="C59" s="14"/>
      <c r="D59" s="21"/>
      <c r="E59" s="14"/>
      <c r="F59" s="21"/>
      <c r="G59" s="14"/>
      <c r="H59" s="21"/>
      <c r="I59" s="14"/>
    </row>
    <row r="60" spans="1:9" ht="15" customHeight="1" x14ac:dyDescent="0.25">
      <c r="A60" s="20" t="s">
        <v>114</v>
      </c>
      <c r="B60" s="21">
        <v>4489.765668248323</v>
      </c>
      <c r="C60" s="14">
        <v>4.9000000000000002E-2</v>
      </c>
      <c r="D60" s="21">
        <f>+B60*(1+E60)</f>
        <v>4682.8255919830008</v>
      </c>
      <c r="E60" s="14">
        <v>4.2999999999999997E-2</v>
      </c>
      <c r="F60" s="21">
        <f>+D60*(1+G60)</f>
        <v>4898.2355692142191</v>
      </c>
      <c r="G60" s="14">
        <v>4.5999999999999999E-2</v>
      </c>
      <c r="H60" s="21">
        <f t="shared" si="0"/>
        <v>5113.7579342596446</v>
      </c>
      <c r="I60" s="14">
        <v>4.3999999999999997E-2</v>
      </c>
    </row>
    <row r="61" spans="1:9" ht="15" customHeight="1" x14ac:dyDescent="0.25">
      <c r="A61" s="20" t="s">
        <v>110</v>
      </c>
      <c r="B61" s="21">
        <v>74.211002780964009</v>
      </c>
      <c r="C61" s="14">
        <v>4.9000000000000002E-2</v>
      </c>
      <c r="D61" s="21">
        <f>+B61*(1+E61)</f>
        <v>77.402075900545455</v>
      </c>
      <c r="E61" s="14">
        <v>4.2999999999999997E-2</v>
      </c>
      <c r="F61" s="21">
        <f>+D61*(1+G61)</f>
        <v>80.962571391970556</v>
      </c>
      <c r="G61" s="14">
        <v>4.5999999999999999E-2</v>
      </c>
      <c r="H61" s="21">
        <f t="shared" si="0"/>
        <v>84.524924533217259</v>
      </c>
      <c r="I61" s="14">
        <v>4.3999999999999997E-2</v>
      </c>
    </row>
    <row r="62" spans="1:9" ht="15" customHeight="1" x14ac:dyDescent="0.25">
      <c r="A62" s="20" t="s">
        <v>104</v>
      </c>
      <c r="B62" s="21">
        <v>74.211002780964009</v>
      </c>
      <c r="C62" s="14">
        <v>4.9000000000000002E-2</v>
      </c>
      <c r="D62" s="21">
        <f>+B62*(1+E62)</f>
        <v>77.402075900545455</v>
      </c>
      <c r="E62" s="14">
        <v>4.2999999999999997E-2</v>
      </c>
      <c r="F62" s="21">
        <f>+D62*(1+G62)</f>
        <v>80.962571391970556</v>
      </c>
      <c r="G62" s="14">
        <v>4.5999999999999999E-2</v>
      </c>
      <c r="H62" s="21">
        <f t="shared" si="0"/>
        <v>84.524924533217259</v>
      </c>
      <c r="I62" s="14">
        <v>4.3999999999999997E-2</v>
      </c>
    </row>
    <row r="63" spans="1:9" ht="15" customHeight="1" x14ac:dyDescent="0.25">
      <c r="A63" s="20" t="s">
        <v>105</v>
      </c>
      <c r="B63" s="21">
        <v>4489.765668248323</v>
      </c>
      <c r="C63" s="14">
        <v>4.9000000000000002E-2</v>
      </c>
      <c r="D63" s="21">
        <f>+B63*(1+E63)</f>
        <v>4682.8255919830008</v>
      </c>
      <c r="E63" s="14">
        <v>4.2999999999999997E-2</v>
      </c>
      <c r="F63" s="21">
        <f>+D63*(1+G63)</f>
        <v>4898.2355692142191</v>
      </c>
      <c r="G63" s="14">
        <v>4.5999999999999999E-2</v>
      </c>
      <c r="H63" s="21">
        <f t="shared" si="0"/>
        <v>5113.7579342596446</v>
      </c>
      <c r="I63" s="14">
        <v>4.3999999999999997E-2</v>
      </c>
    </row>
    <row r="64" spans="1:9" ht="15" customHeight="1" x14ac:dyDescent="0.25">
      <c r="A64" s="20"/>
      <c r="B64" s="21"/>
      <c r="C64" s="14"/>
      <c r="D64" s="21"/>
      <c r="E64" s="14"/>
      <c r="F64" s="21"/>
      <c r="G64" s="14"/>
      <c r="H64" s="21"/>
      <c r="I64" s="14"/>
    </row>
    <row r="65" spans="1:9" ht="15.6" x14ac:dyDescent="0.3">
      <c r="A65" s="22" t="s">
        <v>121</v>
      </c>
      <c r="B65" s="21"/>
      <c r="C65" s="14"/>
      <c r="D65" s="21"/>
      <c r="E65" s="14"/>
      <c r="F65" s="21"/>
      <c r="G65" s="14"/>
      <c r="H65" s="21"/>
      <c r="I65" s="14"/>
    </row>
    <row r="66" spans="1:9" ht="15.75" customHeight="1" x14ac:dyDescent="0.25">
      <c r="A66" s="20" t="s">
        <v>122</v>
      </c>
      <c r="B66" s="21">
        <v>897.95313364966444</v>
      </c>
      <c r="C66" s="14">
        <v>4.9000000000000002E-2</v>
      </c>
      <c r="D66" s="21">
        <f>+B66*(1+E66)</f>
        <v>936.56511839659993</v>
      </c>
      <c r="E66" s="14">
        <v>4.2999999999999997E-2</v>
      </c>
      <c r="F66" s="21">
        <f>+D66*(1+G66)</f>
        <v>979.64711384284351</v>
      </c>
      <c r="G66" s="14">
        <v>4.5999999999999999E-2</v>
      </c>
      <c r="H66" s="21">
        <f t="shared" si="0"/>
        <v>1022.7515868519287</v>
      </c>
      <c r="I66" s="14">
        <v>4.3999999999999997E-2</v>
      </c>
    </row>
    <row r="67" spans="1:9" ht="15.75" customHeight="1" x14ac:dyDescent="0.25">
      <c r="A67" s="20" t="s">
        <v>110</v>
      </c>
      <c r="B67" s="21">
        <v>134.69297004744968</v>
      </c>
      <c r="C67" s="14">
        <v>4.9000000000000002E-2</v>
      </c>
      <c r="D67" s="21">
        <f>+B67*(1+E67)</f>
        <v>140.48476775949001</v>
      </c>
      <c r="E67" s="14">
        <v>4.2999999999999997E-2</v>
      </c>
      <c r="F67" s="21">
        <f>+D67*(1+G67)</f>
        <v>146.94706707642655</v>
      </c>
      <c r="G67" s="14">
        <v>4.5999999999999999E-2</v>
      </c>
      <c r="H67" s="21">
        <f t="shared" si="0"/>
        <v>153.41273802778932</v>
      </c>
      <c r="I67" s="14">
        <v>4.3999999999999997E-2</v>
      </c>
    </row>
    <row r="68" spans="1:9" ht="15.75" customHeight="1" x14ac:dyDescent="0.25">
      <c r="A68" s="20" t="s">
        <v>104</v>
      </c>
      <c r="B68" s="21">
        <v>74.211002780964009</v>
      </c>
      <c r="C68" s="14">
        <v>4.9000000000000002E-2</v>
      </c>
      <c r="D68" s="21">
        <f>+B68*(1+E68)</f>
        <v>77.402075900545455</v>
      </c>
      <c r="E68" s="14">
        <v>4.2999999999999997E-2</v>
      </c>
      <c r="F68" s="21">
        <f>+D68*(1+G68)</f>
        <v>80.962571391970556</v>
      </c>
      <c r="G68" s="14">
        <v>4.5999999999999999E-2</v>
      </c>
      <c r="H68" s="21">
        <f t="shared" si="0"/>
        <v>84.524924533217259</v>
      </c>
      <c r="I68" s="14">
        <v>4.3999999999999997E-2</v>
      </c>
    </row>
    <row r="69" spans="1:9" ht="15.75" customHeight="1" x14ac:dyDescent="0.25">
      <c r="A69" s="20" t="s">
        <v>105</v>
      </c>
      <c r="B69" s="21">
        <v>74.211002780964009</v>
      </c>
      <c r="C69" s="14">
        <v>4.9000000000000002E-2</v>
      </c>
      <c r="D69" s="21">
        <f>+B69*(1+E69)</f>
        <v>77.402075900545455</v>
      </c>
      <c r="E69" s="14">
        <v>4.2999999999999997E-2</v>
      </c>
      <c r="F69" s="21">
        <f>+D69*(1+G69)</f>
        <v>80.962571391970556</v>
      </c>
      <c r="G69" s="14">
        <v>4.5999999999999999E-2</v>
      </c>
      <c r="H69" s="21">
        <f t="shared" si="0"/>
        <v>84.524924533217259</v>
      </c>
      <c r="I69" s="14">
        <v>4.3999999999999997E-2</v>
      </c>
    </row>
    <row r="70" spans="1:9" x14ac:dyDescent="0.25">
      <c r="A70" s="20"/>
      <c r="B70" s="21"/>
      <c r="C70" s="14"/>
      <c r="D70" s="21"/>
      <c r="E70" s="14"/>
      <c r="F70" s="21"/>
      <c r="G70" s="14"/>
      <c r="H70" s="21"/>
      <c r="I70" s="14"/>
    </row>
    <row r="71" spans="1:9" ht="31.5" customHeight="1" x14ac:dyDescent="0.3">
      <c r="A71" s="23" t="s">
        <v>123</v>
      </c>
      <c r="B71" s="21"/>
      <c r="C71" s="14"/>
      <c r="D71" s="21"/>
      <c r="E71" s="14"/>
      <c r="F71" s="21"/>
      <c r="G71" s="14"/>
      <c r="H71" s="21"/>
      <c r="I71" s="14"/>
    </row>
    <row r="72" spans="1:9" ht="15.75" customHeight="1" x14ac:dyDescent="0.25">
      <c r="A72" s="28" t="s">
        <v>124</v>
      </c>
      <c r="B72" s="21">
        <v>74.211002780964009</v>
      </c>
      <c r="C72" s="14">
        <v>4.9000000000000002E-2</v>
      </c>
      <c r="D72" s="21">
        <f>+B72*(1+E72)</f>
        <v>77.402075900545455</v>
      </c>
      <c r="E72" s="14">
        <v>4.2999999999999997E-2</v>
      </c>
      <c r="F72" s="21">
        <f>+D72*(1+G72)</f>
        <v>80.962571391970556</v>
      </c>
      <c r="G72" s="14">
        <v>4.5999999999999999E-2</v>
      </c>
      <c r="H72" s="21">
        <f t="shared" ref="H72:H108" si="2">+F72*(1+I72)</f>
        <v>84.524924533217259</v>
      </c>
      <c r="I72" s="14">
        <v>4.3999999999999997E-2</v>
      </c>
    </row>
    <row r="73" spans="1:9" ht="15" customHeight="1" x14ac:dyDescent="0.25">
      <c r="A73" s="20" t="s">
        <v>125</v>
      </c>
      <c r="B73" s="21">
        <v>897.95313364966444</v>
      </c>
      <c r="C73" s="14">
        <v>4.9000000000000002E-2</v>
      </c>
      <c r="D73" s="21">
        <f>+B73*(1+E73)</f>
        <v>936.56511839659993</v>
      </c>
      <c r="E73" s="14">
        <v>4.2999999999999997E-2</v>
      </c>
      <c r="F73" s="21">
        <f>+D73*(1+G73)</f>
        <v>979.64711384284351</v>
      </c>
      <c r="G73" s="14">
        <v>4.5999999999999999E-2</v>
      </c>
      <c r="H73" s="21">
        <f t="shared" si="2"/>
        <v>1022.7515868519287</v>
      </c>
      <c r="I73" s="14">
        <v>4.3999999999999997E-2</v>
      </c>
    </row>
    <row r="74" spans="1:9" ht="15" customHeight="1" x14ac:dyDescent="0.25">
      <c r="A74" s="20" t="s">
        <v>110</v>
      </c>
      <c r="B74" s="21">
        <v>74.211002780964009</v>
      </c>
      <c r="C74" s="14">
        <v>4.9000000000000002E-2</v>
      </c>
      <c r="D74" s="21">
        <f>+B74*(1+E74)</f>
        <v>77.402075900545455</v>
      </c>
      <c r="E74" s="14">
        <v>4.2999999999999997E-2</v>
      </c>
      <c r="F74" s="21">
        <f>+D74*(1+G74)</f>
        <v>80.962571391970556</v>
      </c>
      <c r="G74" s="14">
        <v>4.5999999999999999E-2</v>
      </c>
      <c r="H74" s="21">
        <f t="shared" si="2"/>
        <v>84.524924533217259</v>
      </c>
      <c r="I74" s="14">
        <v>4.3999999999999997E-2</v>
      </c>
    </row>
    <row r="75" spans="1:9" ht="15" customHeight="1" x14ac:dyDescent="0.25">
      <c r="A75" s="20" t="s">
        <v>104</v>
      </c>
      <c r="B75" s="21">
        <v>269.38594009489935</v>
      </c>
      <c r="C75" s="14">
        <v>4.9000000000000002E-2</v>
      </c>
      <c r="D75" s="21">
        <f>+B75*(1+E75)</f>
        <v>280.96953551898002</v>
      </c>
      <c r="E75" s="14">
        <v>4.2999999999999997E-2</v>
      </c>
      <c r="F75" s="21">
        <f>+D75*(1+G75)</f>
        <v>293.8941341528531</v>
      </c>
      <c r="G75" s="14">
        <v>4.5999999999999999E-2</v>
      </c>
      <c r="H75" s="21">
        <f t="shared" si="2"/>
        <v>306.82547605557863</v>
      </c>
      <c r="I75" s="14">
        <v>4.3999999999999997E-2</v>
      </c>
    </row>
    <row r="76" spans="1:9" ht="15" customHeight="1" x14ac:dyDescent="0.25">
      <c r="A76" s="20" t="s">
        <v>105</v>
      </c>
      <c r="B76" s="21">
        <v>1484.2200556192802</v>
      </c>
      <c r="C76" s="14">
        <v>4.9000000000000002E-2</v>
      </c>
      <c r="D76" s="21">
        <f>+B76*(1+E76)</f>
        <v>1548.0415180109092</v>
      </c>
      <c r="E76" s="14">
        <v>4.2999999999999997E-2</v>
      </c>
      <c r="F76" s="21">
        <f>+D76*(1+G76)</f>
        <v>1619.251427839411</v>
      </c>
      <c r="G76" s="14">
        <v>4.5999999999999999E-2</v>
      </c>
      <c r="H76" s="21">
        <f t="shared" si="2"/>
        <v>1690.4984906643451</v>
      </c>
      <c r="I76" s="14">
        <v>4.3999999999999997E-2</v>
      </c>
    </row>
    <row r="77" spans="1:9" ht="15" customHeight="1" x14ac:dyDescent="0.25">
      <c r="A77" s="20"/>
      <c r="B77" s="21"/>
      <c r="C77" s="14"/>
      <c r="D77" s="21"/>
      <c r="E77" s="14"/>
      <c r="F77" s="21"/>
      <c r="G77" s="14"/>
      <c r="H77" s="21"/>
      <c r="I77" s="14"/>
    </row>
    <row r="78" spans="1:9" ht="15.75" customHeight="1" x14ac:dyDescent="0.3">
      <c r="A78" s="22" t="s">
        <v>126</v>
      </c>
      <c r="B78" s="21"/>
      <c r="C78" s="14"/>
      <c r="D78" s="21"/>
      <c r="E78" s="14"/>
      <c r="F78" s="21"/>
      <c r="G78" s="14"/>
      <c r="H78" s="21"/>
      <c r="I78" s="14"/>
    </row>
    <row r="79" spans="1:9" ht="15" customHeight="1" x14ac:dyDescent="0.25">
      <c r="A79" s="20" t="s">
        <v>127</v>
      </c>
      <c r="B79" s="21">
        <v>74.211002780964009</v>
      </c>
      <c r="C79" s="14">
        <v>4.9000000000000002E-2</v>
      </c>
      <c r="D79" s="21">
        <f>+B79*(1+E79)</f>
        <v>77.402075900545455</v>
      </c>
      <c r="E79" s="14">
        <v>4.2999999999999997E-2</v>
      </c>
      <c r="F79" s="21">
        <f>+D79*(1+G79)</f>
        <v>80.962571391970556</v>
      </c>
      <c r="G79" s="14">
        <v>4.5999999999999999E-2</v>
      </c>
      <c r="H79" s="21">
        <f t="shared" si="2"/>
        <v>84.524924533217259</v>
      </c>
      <c r="I79" s="14">
        <v>4.3999999999999997E-2</v>
      </c>
    </row>
    <row r="80" spans="1:9" ht="15" customHeight="1" x14ac:dyDescent="0.25">
      <c r="A80" s="20" t="s">
        <v>110</v>
      </c>
      <c r="B80" s="21">
        <v>448.97656682483222</v>
      </c>
      <c r="C80" s="14">
        <v>4.9000000000000002E-2</v>
      </c>
      <c r="D80" s="21">
        <f>+B80*(1+E80)</f>
        <v>468.28255919829996</v>
      </c>
      <c r="E80" s="14">
        <v>4.2999999999999997E-2</v>
      </c>
      <c r="F80" s="21">
        <f>+D80*(1+G80)</f>
        <v>489.82355692142175</v>
      </c>
      <c r="G80" s="14">
        <v>4.5999999999999999E-2</v>
      </c>
      <c r="H80" s="21">
        <f t="shared" si="2"/>
        <v>511.37579342596433</v>
      </c>
      <c r="I80" s="14">
        <v>4.3999999999999997E-2</v>
      </c>
    </row>
    <row r="81" spans="1:9" ht="15" customHeight="1" x14ac:dyDescent="0.25">
      <c r="A81" s="20" t="s">
        <v>104</v>
      </c>
      <c r="B81" s="21">
        <v>74.211002780964009</v>
      </c>
      <c r="C81" s="14">
        <v>4.9000000000000002E-2</v>
      </c>
      <c r="D81" s="21">
        <f>+B81*(1+E81)</f>
        <v>77.402075900545455</v>
      </c>
      <c r="E81" s="14">
        <v>4.2999999999999997E-2</v>
      </c>
      <c r="F81" s="21">
        <f>+D81*(1+G81)</f>
        <v>80.962571391970556</v>
      </c>
      <c r="G81" s="14">
        <v>4.5999999999999999E-2</v>
      </c>
      <c r="H81" s="21">
        <f t="shared" si="2"/>
        <v>84.524924533217259</v>
      </c>
      <c r="I81" s="14">
        <v>4.3999999999999997E-2</v>
      </c>
    </row>
    <row r="82" spans="1:9" ht="15" customHeight="1" x14ac:dyDescent="0.25">
      <c r="A82" s="20" t="s">
        <v>105</v>
      </c>
      <c r="B82" s="21">
        <v>74.211002780964009</v>
      </c>
      <c r="C82" s="14">
        <v>4.9000000000000002E-2</v>
      </c>
      <c r="D82" s="21">
        <f>+B82*(1+E82)</f>
        <v>77.402075900545455</v>
      </c>
      <c r="E82" s="14">
        <v>4.2999999999999997E-2</v>
      </c>
      <c r="F82" s="21">
        <f>+D82*(1+G82)</f>
        <v>80.962571391970556</v>
      </c>
      <c r="G82" s="14">
        <v>4.5999999999999999E-2</v>
      </c>
      <c r="H82" s="21">
        <f t="shared" si="2"/>
        <v>84.524924533217259</v>
      </c>
      <c r="I82" s="14">
        <v>4.3999999999999997E-2</v>
      </c>
    </row>
    <row r="83" spans="1:9" ht="15" customHeight="1" x14ac:dyDescent="0.25">
      <c r="A83" s="20"/>
      <c r="B83" s="21"/>
      <c r="C83" s="14"/>
      <c r="D83" s="21"/>
      <c r="E83" s="14"/>
      <c r="F83" s="21"/>
      <c r="G83" s="14"/>
      <c r="H83" s="21"/>
      <c r="I83" s="14"/>
    </row>
    <row r="84" spans="1:9" ht="15.75" customHeight="1" x14ac:dyDescent="0.3">
      <c r="A84" s="23" t="s">
        <v>128</v>
      </c>
      <c r="B84" s="21"/>
      <c r="C84" s="14"/>
      <c r="D84" s="21"/>
      <c r="E84" s="14"/>
      <c r="F84" s="21"/>
      <c r="G84" s="14"/>
      <c r="H84" s="21"/>
      <c r="I84" s="14"/>
    </row>
    <row r="85" spans="1:9" ht="15" customHeight="1" x14ac:dyDescent="0.25">
      <c r="A85" s="20" t="s">
        <v>112</v>
      </c>
      <c r="B85" s="21">
        <v>448.97656682483222</v>
      </c>
      <c r="C85" s="14">
        <v>4.9000000000000002E-2</v>
      </c>
      <c r="D85" s="21">
        <f>+B85*(1+E85)</f>
        <v>468.28255919829996</v>
      </c>
      <c r="E85" s="14">
        <v>4.2999999999999997E-2</v>
      </c>
      <c r="F85" s="21">
        <f>+D85*(1+G85)</f>
        <v>489.82355692142175</v>
      </c>
      <c r="G85" s="14">
        <v>4.5999999999999999E-2</v>
      </c>
      <c r="H85" s="21">
        <f t="shared" si="2"/>
        <v>511.37579342596433</v>
      </c>
      <c r="I85" s="14">
        <v>4.3999999999999997E-2</v>
      </c>
    </row>
    <row r="86" spans="1:9" ht="15" customHeight="1" x14ac:dyDescent="0.25">
      <c r="A86" s="20" t="s">
        <v>110</v>
      </c>
      <c r="B86" s="21">
        <v>74.211002780964009</v>
      </c>
      <c r="C86" s="14">
        <v>4.9000000000000002E-2</v>
      </c>
      <c r="D86" s="21">
        <f>+B86*(1+E86)</f>
        <v>77.402075900545455</v>
      </c>
      <c r="E86" s="14">
        <v>4.2999999999999997E-2</v>
      </c>
      <c r="F86" s="21">
        <f>+D86*(1+G86)</f>
        <v>80.962571391970556</v>
      </c>
      <c r="G86" s="14">
        <v>4.5999999999999999E-2</v>
      </c>
      <c r="H86" s="21">
        <f t="shared" si="2"/>
        <v>84.524924533217259</v>
      </c>
      <c r="I86" s="14">
        <v>4.3999999999999997E-2</v>
      </c>
    </row>
    <row r="87" spans="1:9" ht="15" customHeight="1" x14ac:dyDescent="0.25">
      <c r="A87" s="20" t="s">
        <v>104</v>
      </c>
      <c r="B87" s="21">
        <v>897.95313364966444</v>
      </c>
      <c r="C87" s="14">
        <v>4.9000000000000002E-2</v>
      </c>
      <c r="D87" s="21">
        <f>+B87*(1+E87)</f>
        <v>936.56511839659993</v>
      </c>
      <c r="E87" s="14">
        <v>4.2999999999999997E-2</v>
      </c>
      <c r="F87" s="21">
        <f>+D87*(1+G87)</f>
        <v>979.64711384284351</v>
      </c>
      <c r="G87" s="14">
        <v>4.5999999999999999E-2</v>
      </c>
      <c r="H87" s="21">
        <f t="shared" si="2"/>
        <v>1022.7515868519287</v>
      </c>
      <c r="I87" s="14">
        <v>4.3999999999999997E-2</v>
      </c>
    </row>
    <row r="88" spans="1:9" ht="15" customHeight="1" x14ac:dyDescent="0.25">
      <c r="A88" s="20" t="s">
        <v>105</v>
      </c>
      <c r="B88" s="21">
        <v>897.95313364966444</v>
      </c>
      <c r="C88" s="14">
        <v>4.9000000000000002E-2</v>
      </c>
      <c r="D88" s="21">
        <f>+B88*(1+E88)</f>
        <v>936.56511839659993</v>
      </c>
      <c r="E88" s="14">
        <v>4.2999999999999997E-2</v>
      </c>
      <c r="F88" s="21">
        <f>+D88*(1+G88)</f>
        <v>979.64711384284351</v>
      </c>
      <c r="G88" s="14">
        <v>4.5999999999999999E-2</v>
      </c>
      <c r="H88" s="21">
        <f t="shared" si="2"/>
        <v>1022.7515868519287</v>
      </c>
      <c r="I88" s="14">
        <v>4.3999999999999997E-2</v>
      </c>
    </row>
    <row r="89" spans="1:9" ht="15" customHeight="1" x14ac:dyDescent="0.25">
      <c r="A89" s="20"/>
      <c r="B89" s="21"/>
      <c r="C89" s="14"/>
      <c r="D89" s="21"/>
      <c r="E89" s="14"/>
      <c r="F89" s="21"/>
      <c r="G89" s="14"/>
      <c r="H89" s="21"/>
      <c r="I89" s="14"/>
    </row>
    <row r="90" spans="1:9" ht="15.75" customHeight="1" x14ac:dyDescent="0.3">
      <c r="A90" s="22" t="s">
        <v>129</v>
      </c>
      <c r="B90" s="21">
        <v>742.11002780964009</v>
      </c>
      <c r="C90" s="14">
        <v>4.9000000000000002E-2</v>
      </c>
      <c r="D90" s="21">
        <f>+B90*(1+E90)</f>
        <v>774.02075900545458</v>
      </c>
      <c r="E90" s="14">
        <v>4.2999999999999997E-2</v>
      </c>
      <c r="F90" s="21">
        <f>+D90*(1+G90)</f>
        <v>809.6257139197055</v>
      </c>
      <c r="G90" s="14">
        <v>4.5999999999999999E-2</v>
      </c>
      <c r="H90" s="21">
        <f t="shared" si="2"/>
        <v>845.24924533217256</v>
      </c>
      <c r="I90" s="14">
        <v>4.3999999999999997E-2</v>
      </c>
    </row>
    <row r="91" spans="1:9" ht="15" customHeight="1" x14ac:dyDescent="0.25">
      <c r="A91" s="20"/>
      <c r="B91" s="21"/>
      <c r="C91" s="14"/>
      <c r="D91" s="21"/>
      <c r="E91" s="14"/>
      <c r="F91" s="21"/>
      <c r="G91" s="14"/>
      <c r="H91" s="21"/>
      <c r="I91" s="14"/>
    </row>
    <row r="92" spans="1:9" ht="31.5" customHeight="1" x14ac:dyDescent="0.3">
      <c r="A92" s="23" t="s">
        <v>130</v>
      </c>
      <c r="B92" s="21"/>
      <c r="C92" s="14"/>
      <c r="D92" s="21"/>
      <c r="E92" s="14"/>
      <c r="F92" s="21"/>
      <c r="G92" s="14"/>
      <c r="H92" s="21"/>
      <c r="I92" s="14"/>
    </row>
    <row r="93" spans="1:9" ht="15" customHeight="1" x14ac:dyDescent="0.25">
      <c r="A93" s="20" t="s">
        <v>112</v>
      </c>
      <c r="B93" s="21">
        <v>897.95313364966444</v>
      </c>
      <c r="C93" s="14">
        <v>4.9000000000000002E-2</v>
      </c>
      <c r="D93" s="21">
        <f>+B93*(1+E93)</f>
        <v>936.56511839659993</v>
      </c>
      <c r="E93" s="14">
        <v>4.2999999999999997E-2</v>
      </c>
      <c r="F93" s="21">
        <f>+D93*(1+G93)</f>
        <v>979.64711384284351</v>
      </c>
      <c r="G93" s="14">
        <v>4.5999999999999999E-2</v>
      </c>
      <c r="H93" s="21">
        <f t="shared" si="2"/>
        <v>1022.7515868519287</v>
      </c>
      <c r="I93" s="14">
        <v>4.3999999999999997E-2</v>
      </c>
    </row>
    <row r="94" spans="1:9" ht="15" customHeight="1" x14ac:dyDescent="0.25">
      <c r="A94" s="20" t="s">
        <v>110</v>
      </c>
      <c r="B94" s="21">
        <v>74.211002780964009</v>
      </c>
      <c r="C94" s="14">
        <v>4.9000000000000002E-2</v>
      </c>
      <c r="D94" s="21">
        <f>+B94*(1+E94)</f>
        <v>77.402075900545455</v>
      </c>
      <c r="E94" s="14">
        <v>4.2999999999999997E-2</v>
      </c>
      <c r="F94" s="21">
        <f>+D94*(1+G94)</f>
        <v>80.962571391970556</v>
      </c>
      <c r="G94" s="14">
        <v>4.5999999999999999E-2</v>
      </c>
      <c r="H94" s="21">
        <f t="shared" si="2"/>
        <v>84.524924533217259</v>
      </c>
      <c r="I94" s="14">
        <v>4.3999999999999997E-2</v>
      </c>
    </row>
    <row r="95" spans="1:9" ht="15" customHeight="1" x14ac:dyDescent="0.25">
      <c r="A95" s="20" t="s">
        <v>104</v>
      </c>
      <c r="B95" s="21">
        <v>897.95313364966444</v>
      </c>
      <c r="C95" s="14">
        <v>4.9000000000000002E-2</v>
      </c>
      <c r="D95" s="21">
        <f>+B95*(1+E95)</f>
        <v>936.56511839659993</v>
      </c>
      <c r="E95" s="14">
        <v>4.2999999999999997E-2</v>
      </c>
      <c r="F95" s="21">
        <f>+D95*(1+G95)</f>
        <v>979.64711384284351</v>
      </c>
      <c r="G95" s="14">
        <v>4.5999999999999999E-2</v>
      </c>
      <c r="H95" s="21">
        <f t="shared" si="2"/>
        <v>1022.7515868519287</v>
      </c>
      <c r="I95" s="14">
        <v>4.3999999999999997E-2</v>
      </c>
    </row>
    <row r="96" spans="1:9" ht="15" customHeight="1" x14ac:dyDescent="0.25">
      <c r="A96" s="20" t="s">
        <v>105</v>
      </c>
      <c r="B96" s="21">
        <v>1484.2200556192802</v>
      </c>
      <c r="C96" s="14">
        <v>4.9000000000000002E-2</v>
      </c>
      <c r="D96" s="21">
        <f>+B96*(1+E96)</f>
        <v>1548.0415180109092</v>
      </c>
      <c r="E96" s="14">
        <v>4.2999999999999997E-2</v>
      </c>
      <c r="F96" s="21">
        <f>+D96*(1+G96)</f>
        <v>1619.251427839411</v>
      </c>
      <c r="G96" s="14">
        <v>4.5999999999999999E-2</v>
      </c>
      <c r="H96" s="21">
        <f t="shared" si="2"/>
        <v>1690.4984906643451</v>
      </c>
      <c r="I96" s="14">
        <v>4.3999999999999997E-2</v>
      </c>
    </row>
    <row r="97" spans="1:9" ht="15" customHeight="1" x14ac:dyDescent="0.25">
      <c r="A97" s="20"/>
      <c r="B97" s="21"/>
      <c r="C97" s="14"/>
      <c r="D97" s="21"/>
      <c r="E97" s="14"/>
      <c r="F97" s="21"/>
      <c r="G97" s="14"/>
      <c r="H97" s="21"/>
      <c r="I97" s="14"/>
    </row>
    <row r="98" spans="1:9" ht="15.75" customHeight="1" x14ac:dyDescent="0.3">
      <c r="A98" s="22" t="s">
        <v>131</v>
      </c>
      <c r="B98" s="21"/>
      <c r="C98" s="14"/>
      <c r="D98" s="21"/>
      <c r="E98" s="14"/>
      <c r="F98" s="21"/>
      <c r="G98" s="14"/>
      <c r="H98" s="21"/>
      <c r="I98" s="14"/>
    </row>
    <row r="99" spans="1:9" ht="15" customHeight="1" x14ac:dyDescent="0.25">
      <c r="A99" s="20" t="s">
        <v>112</v>
      </c>
      <c r="B99" s="21">
        <v>448.97656682483222</v>
      </c>
      <c r="C99" s="14">
        <v>4.9000000000000002E-2</v>
      </c>
      <c r="D99" s="21">
        <f>+B99*(1+E99)</f>
        <v>468.28255919829996</v>
      </c>
      <c r="E99" s="14">
        <v>4.2999999999999997E-2</v>
      </c>
      <c r="F99" s="21">
        <f>+D99*(1+G99)</f>
        <v>489.82355692142175</v>
      </c>
      <c r="G99" s="14">
        <v>4.5999999999999999E-2</v>
      </c>
      <c r="H99" s="21">
        <f t="shared" si="2"/>
        <v>511.37579342596433</v>
      </c>
      <c r="I99" s="14">
        <v>4.3999999999999997E-2</v>
      </c>
    </row>
    <row r="100" spans="1:9" ht="15" customHeight="1" x14ac:dyDescent="0.25">
      <c r="A100" s="20" t="s">
        <v>110</v>
      </c>
      <c r="B100" s="21">
        <v>74.211002780964009</v>
      </c>
      <c r="C100" s="14">
        <v>4.9000000000000002E-2</v>
      </c>
      <c r="D100" s="21">
        <f>+B100*(1+E100)</f>
        <v>77.402075900545455</v>
      </c>
      <c r="E100" s="14">
        <v>4.2999999999999997E-2</v>
      </c>
      <c r="F100" s="21">
        <f>+D100*(1+G100)</f>
        <v>80.962571391970556</v>
      </c>
      <c r="G100" s="14">
        <v>4.5999999999999999E-2</v>
      </c>
      <c r="H100" s="21">
        <f t="shared" si="2"/>
        <v>84.524924533217259</v>
      </c>
      <c r="I100" s="14">
        <v>4.3999999999999997E-2</v>
      </c>
    </row>
    <row r="101" spans="1:9" ht="15" customHeight="1" x14ac:dyDescent="0.25">
      <c r="A101" s="20" t="s">
        <v>104</v>
      </c>
      <c r="B101" s="21">
        <v>897.95313364966444</v>
      </c>
      <c r="C101" s="14">
        <v>4.9000000000000002E-2</v>
      </c>
      <c r="D101" s="21">
        <f>+B101*(1+E101)</f>
        <v>936.56511839659993</v>
      </c>
      <c r="E101" s="14">
        <v>4.2999999999999997E-2</v>
      </c>
      <c r="F101" s="21">
        <f>+D101*(1+G101)</f>
        <v>979.64711384284351</v>
      </c>
      <c r="G101" s="14">
        <v>4.5999999999999999E-2</v>
      </c>
      <c r="H101" s="21">
        <f t="shared" si="2"/>
        <v>1022.7515868519287</v>
      </c>
      <c r="I101" s="14">
        <v>4.3999999999999997E-2</v>
      </c>
    </row>
    <row r="102" spans="1:9" ht="15" customHeight="1" x14ac:dyDescent="0.25">
      <c r="A102" s="20" t="s">
        <v>105</v>
      </c>
      <c r="B102" s="21">
        <v>897.95313364966444</v>
      </c>
      <c r="C102" s="14">
        <v>4.9000000000000002E-2</v>
      </c>
      <c r="D102" s="21">
        <f>+B102*(1+E102)</f>
        <v>936.56511839659993</v>
      </c>
      <c r="E102" s="14">
        <v>4.2999999999999997E-2</v>
      </c>
      <c r="F102" s="21">
        <f>+D102*(1+G102)</f>
        <v>979.64711384284351</v>
      </c>
      <c r="G102" s="14">
        <v>4.5999999999999999E-2</v>
      </c>
      <c r="H102" s="21">
        <f t="shared" si="2"/>
        <v>1022.7515868519287</v>
      </c>
      <c r="I102" s="14">
        <v>4.3999999999999997E-2</v>
      </c>
    </row>
    <row r="103" spans="1:9" ht="15" customHeight="1" x14ac:dyDescent="0.25">
      <c r="A103" s="20"/>
      <c r="B103" s="21"/>
      <c r="C103" s="14"/>
      <c r="D103" s="21"/>
      <c r="E103" s="14"/>
      <c r="F103" s="21"/>
      <c r="G103" s="14"/>
      <c r="H103" s="21"/>
      <c r="I103" s="14"/>
    </row>
    <row r="104" spans="1:9" ht="15.75" customHeight="1" x14ac:dyDescent="0.3">
      <c r="A104" s="22" t="s">
        <v>132</v>
      </c>
      <c r="B104" s="21"/>
      <c r="C104" s="14"/>
      <c r="D104" s="21"/>
      <c r="E104" s="14"/>
      <c r="F104" s="21"/>
      <c r="G104" s="14"/>
      <c r="H104" s="21"/>
      <c r="I104" s="14"/>
    </row>
    <row r="105" spans="1:9" ht="15" customHeight="1" x14ac:dyDescent="0.25">
      <c r="A105" s="20" t="s">
        <v>112</v>
      </c>
      <c r="B105" s="21">
        <v>74.211002780964009</v>
      </c>
      <c r="C105" s="14">
        <v>4.9000000000000002E-2</v>
      </c>
      <c r="D105" s="21">
        <f>+B105*(1+E105)</f>
        <v>77.402075900545455</v>
      </c>
      <c r="E105" s="14">
        <v>4.2999999999999997E-2</v>
      </c>
      <c r="F105" s="21">
        <f>+D105*(1+G105)</f>
        <v>80.962571391970556</v>
      </c>
      <c r="G105" s="14">
        <v>4.5999999999999999E-2</v>
      </c>
      <c r="H105" s="21">
        <f t="shared" si="2"/>
        <v>84.524924533217259</v>
      </c>
      <c r="I105" s="14">
        <v>4.3999999999999997E-2</v>
      </c>
    </row>
    <row r="106" spans="1:9" ht="15" customHeight="1" x14ac:dyDescent="0.25">
      <c r="A106" s="20" t="s">
        <v>110</v>
      </c>
      <c r="B106" s="21">
        <v>74.211002780964009</v>
      </c>
      <c r="C106" s="14">
        <v>4.9000000000000002E-2</v>
      </c>
      <c r="D106" s="21">
        <f>+B106*(1+E106)</f>
        <v>77.402075900545455</v>
      </c>
      <c r="E106" s="14">
        <v>4.2999999999999997E-2</v>
      </c>
      <c r="F106" s="21">
        <f>+D106*(1+G106)</f>
        <v>80.962571391970556</v>
      </c>
      <c r="G106" s="14">
        <v>4.5999999999999999E-2</v>
      </c>
      <c r="H106" s="21">
        <f t="shared" si="2"/>
        <v>84.524924533217259</v>
      </c>
      <c r="I106" s="14">
        <v>4.3999999999999997E-2</v>
      </c>
    </row>
    <row r="107" spans="1:9" ht="15" customHeight="1" x14ac:dyDescent="0.25">
      <c r="A107" s="20" t="s">
        <v>104</v>
      </c>
      <c r="B107" s="21">
        <v>74.211002780964009</v>
      </c>
      <c r="C107" s="14">
        <v>4.9000000000000002E-2</v>
      </c>
      <c r="D107" s="21">
        <f>+B107*(1+E107)</f>
        <v>77.402075900545455</v>
      </c>
      <c r="E107" s="14">
        <v>4.2999999999999997E-2</v>
      </c>
      <c r="F107" s="21">
        <f>+D107*(1+G107)</f>
        <v>80.962571391970556</v>
      </c>
      <c r="G107" s="14">
        <v>4.5999999999999999E-2</v>
      </c>
      <c r="H107" s="21">
        <f t="shared" si="2"/>
        <v>84.524924533217259</v>
      </c>
      <c r="I107" s="14">
        <v>4.3999999999999997E-2</v>
      </c>
    </row>
    <row r="108" spans="1:9" ht="15.75" customHeight="1" x14ac:dyDescent="0.25">
      <c r="A108" s="20" t="s">
        <v>105</v>
      </c>
      <c r="B108" s="21">
        <v>74.211002780964009</v>
      </c>
      <c r="C108" s="14">
        <v>4.9000000000000002E-2</v>
      </c>
      <c r="D108" s="21">
        <f>+B108*(1+E108)</f>
        <v>77.402075900545455</v>
      </c>
      <c r="E108" s="14">
        <v>4.2999999999999997E-2</v>
      </c>
      <c r="F108" s="21">
        <f>+D108*(1+G108)</f>
        <v>80.962571391970556</v>
      </c>
      <c r="G108" s="14">
        <v>4.5999999999999999E-2</v>
      </c>
      <c r="H108" s="21">
        <f t="shared" si="2"/>
        <v>84.524924533217259</v>
      </c>
      <c r="I108" s="14">
        <v>4.3999999999999997E-2</v>
      </c>
    </row>
  </sheetData>
  <pageMargins left="0.7" right="0.7" top="0.75" bottom="0.75" header="0.3" footer="0.3"/>
  <pageSetup scale="66" fitToHeight="0" orientation="landscape" r:id="rId1"/>
  <rowBreaks count="2" manualBreakCount="2">
    <brk id="33" max="16383" man="1"/>
    <brk id="58" max="9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1:E56"/>
  <sheetViews>
    <sheetView view="pageBreakPreview" topLeftCell="A48" zoomScaleNormal="70" zoomScaleSheetLayoutView="100" workbookViewId="0">
      <selection activeCell="C68" sqref="C68"/>
    </sheetView>
  </sheetViews>
  <sheetFormatPr defaultColWidth="8.6640625" defaultRowHeight="15" x14ac:dyDescent="0.25"/>
  <cols>
    <col min="1" max="1" width="8.6640625" style="1"/>
    <col min="2" max="2" width="55.44140625" style="33" customWidth="1"/>
    <col min="3" max="5" width="19.6640625" style="53" customWidth="1"/>
    <col min="6" max="16384" width="8.6640625" style="1"/>
  </cols>
  <sheetData>
    <row r="1" spans="1:5" ht="44.1" customHeight="1" x14ac:dyDescent="0.3">
      <c r="A1" s="223" t="s">
        <v>133</v>
      </c>
      <c r="B1" s="223"/>
      <c r="C1" s="223"/>
      <c r="D1" s="223"/>
      <c r="E1" s="223"/>
    </row>
    <row r="2" spans="1:5" ht="31.2" x14ac:dyDescent="0.25">
      <c r="A2" s="29" t="s">
        <v>134</v>
      </c>
      <c r="B2" s="31" t="s">
        <v>135</v>
      </c>
      <c r="C2" s="51" t="s">
        <v>136</v>
      </c>
      <c r="D2" s="51" t="s">
        <v>137</v>
      </c>
      <c r="E2" s="51" t="s">
        <v>138</v>
      </c>
    </row>
    <row r="3" spans="1:5" x14ac:dyDescent="0.25">
      <c r="A3" s="30">
        <v>251</v>
      </c>
      <c r="B3" s="32" t="s">
        <v>139</v>
      </c>
      <c r="C3" s="52" t="s">
        <v>140</v>
      </c>
      <c r="D3" s="52" t="s">
        <v>141</v>
      </c>
      <c r="E3" s="52" t="s">
        <v>142</v>
      </c>
    </row>
    <row r="4" spans="1:5" x14ac:dyDescent="0.25">
      <c r="A4" s="30">
        <v>3</v>
      </c>
      <c r="B4" s="32" t="s">
        <v>143</v>
      </c>
      <c r="C4" s="52" t="s">
        <v>140</v>
      </c>
      <c r="D4" s="52" t="s">
        <v>144</v>
      </c>
      <c r="E4" s="52" t="s">
        <v>145</v>
      </c>
    </row>
    <row r="5" spans="1:5" x14ac:dyDescent="0.25">
      <c r="A5" s="30">
        <v>412</v>
      </c>
      <c r="B5" s="32" t="s">
        <v>146</v>
      </c>
      <c r="C5" s="52" t="s">
        <v>140</v>
      </c>
      <c r="D5" s="52" t="s">
        <v>141</v>
      </c>
      <c r="E5" s="52" t="s">
        <v>142</v>
      </c>
    </row>
    <row r="6" spans="1:5" x14ac:dyDescent="0.25">
      <c r="A6" s="30">
        <v>50</v>
      </c>
      <c r="B6" s="32" t="s">
        <v>147</v>
      </c>
      <c r="C6" s="52" t="s">
        <v>140</v>
      </c>
      <c r="D6" s="52" t="s">
        <v>144</v>
      </c>
      <c r="E6" s="52" t="s">
        <v>145</v>
      </c>
    </row>
    <row r="7" spans="1:5" x14ac:dyDescent="0.25">
      <c r="A7" s="221">
        <v>61</v>
      </c>
      <c r="B7" s="32" t="s">
        <v>148</v>
      </c>
      <c r="C7" s="222" t="s">
        <v>140</v>
      </c>
      <c r="D7" s="52" t="s">
        <v>149</v>
      </c>
      <c r="E7" s="52" t="s">
        <v>150</v>
      </c>
    </row>
    <row r="8" spans="1:5" x14ac:dyDescent="0.25">
      <c r="A8" s="221"/>
      <c r="B8" s="32" t="s">
        <v>151</v>
      </c>
      <c r="C8" s="222"/>
      <c r="D8" s="52" t="s">
        <v>149</v>
      </c>
      <c r="E8" s="52" t="s">
        <v>150</v>
      </c>
    </row>
    <row r="9" spans="1:5" x14ac:dyDescent="0.25">
      <c r="A9" s="221"/>
      <c r="B9" s="32" t="s">
        <v>152</v>
      </c>
      <c r="C9" s="222"/>
      <c r="D9" s="52" t="s">
        <v>149</v>
      </c>
      <c r="E9" s="52" t="s">
        <v>150</v>
      </c>
    </row>
    <row r="10" spans="1:5" x14ac:dyDescent="0.25">
      <c r="A10" s="30">
        <v>621</v>
      </c>
      <c r="B10" s="32" t="s">
        <v>153</v>
      </c>
      <c r="C10" s="52" t="s">
        <v>140</v>
      </c>
      <c r="D10" s="52" t="s">
        <v>141</v>
      </c>
      <c r="E10" s="52" t="s">
        <v>142</v>
      </c>
    </row>
    <row r="11" spans="1:5" x14ac:dyDescent="0.25">
      <c r="A11" s="30">
        <v>622</v>
      </c>
      <c r="B11" s="32" t="s">
        <v>154</v>
      </c>
      <c r="C11" s="52" t="s">
        <v>140</v>
      </c>
      <c r="D11" s="52" t="s">
        <v>141</v>
      </c>
      <c r="E11" s="52" t="s">
        <v>142</v>
      </c>
    </row>
    <row r="12" spans="1:5" x14ac:dyDescent="0.25">
      <c r="A12" s="30">
        <v>623</v>
      </c>
      <c r="B12" s="32" t="s">
        <v>155</v>
      </c>
      <c r="C12" s="52" t="s">
        <v>140</v>
      </c>
      <c r="D12" s="52" t="s">
        <v>141</v>
      </c>
      <c r="E12" s="52" t="s">
        <v>142</v>
      </c>
    </row>
    <row r="13" spans="1:5" x14ac:dyDescent="0.25">
      <c r="A13" s="30">
        <v>624</v>
      </c>
      <c r="B13" s="32" t="s">
        <v>156</v>
      </c>
      <c r="C13" s="52" t="s">
        <v>140</v>
      </c>
      <c r="D13" s="52" t="s">
        <v>141</v>
      </c>
      <c r="E13" s="52" t="s">
        <v>142</v>
      </c>
    </row>
    <row r="14" spans="1:5" x14ac:dyDescent="0.25">
      <c r="A14" s="30">
        <v>625</v>
      </c>
      <c r="B14" s="32" t="s">
        <v>157</v>
      </c>
      <c r="C14" s="52" t="s">
        <v>140</v>
      </c>
      <c r="D14" s="52" t="s">
        <v>140</v>
      </c>
      <c r="E14" s="52" t="s">
        <v>158</v>
      </c>
    </row>
    <row r="15" spans="1:5" x14ac:dyDescent="0.25">
      <c r="A15" s="30">
        <v>626</v>
      </c>
      <c r="B15" s="32" t="s">
        <v>159</v>
      </c>
      <c r="C15" s="52" t="s">
        <v>140</v>
      </c>
      <c r="D15" s="52" t="s">
        <v>141</v>
      </c>
      <c r="E15" s="52" t="s">
        <v>142</v>
      </c>
    </row>
    <row r="16" spans="1:5" x14ac:dyDescent="0.25">
      <c r="A16" s="30">
        <v>631</v>
      </c>
      <c r="B16" s="32" t="s">
        <v>160</v>
      </c>
      <c r="C16" s="52" t="s">
        <v>140</v>
      </c>
      <c r="D16" s="52" t="s">
        <v>149</v>
      </c>
      <c r="E16" s="52" t="s">
        <v>150</v>
      </c>
    </row>
    <row r="17" spans="1:5" x14ac:dyDescent="0.25">
      <c r="A17" s="30">
        <v>632</v>
      </c>
      <c r="B17" s="32" t="s">
        <v>161</v>
      </c>
      <c r="C17" s="52" t="s">
        <v>140</v>
      </c>
      <c r="D17" s="52" t="s">
        <v>141</v>
      </c>
      <c r="E17" s="52" t="s">
        <v>142</v>
      </c>
    </row>
    <row r="18" spans="1:5" x14ac:dyDescent="0.25">
      <c r="A18" s="30">
        <v>633</v>
      </c>
      <c r="B18" s="32" t="s">
        <v>162</v>
      </c>
      <c r="C18" s="52" t="s">
        <v>140</v>
      </c>
      <c r="D18" s="52" t="s">
        <v>141</v>
      </c>
      <c r="E18" s="52" t="s">
        <v>142</v>
      </c>
    </row>
    <row r="19" spans="1:5" ht="30" x14ac:dyDescent="0.25">
      <c r="A19" s="30">
        <v>634</v>
      </c>
      <c r="B19" s="32" t="s">
        <v>163</v>
      </c>
      <c r="C19" s="52" t="s">
        <v>140</v>
      </c>
      <c r="D19" s="52" t="s">
        <v>141</v>
      </c>
      <c r="E19" s="52" t="s">
        <v>142</v>
      </c>
    </row>
    <row r="20" spans="1:5" x14ac:dyDescent="0.25">
      <c r="A20" s="30">
        <v>635</v>
      </c>
      <c r="B20" s="32" t="s">
        <v>164</v>
      </c>
      <c r="C20" s="52" t="s">
        <v>140</v>
      </c>
      <c r="D20" s="52" t="s">
        <v>165</v>
      </c>
      <c r="E20" s="52" t="s">
        <v>166</v>
      </c>
    </row>
    <row r="21" spans="1:5" x14ac:dyDescent="0.25">
      <c r="A21" s="221">
        <v>641</v>
      </c>
      <c r="B21" s="32" t="s">
        <v>167</v>
      </c>
      <c r="C21" s="52" t="s">
        <v>165</v>
      </c>
      <c r="D21" s="52" t="s">
        <v>165</v>
      </c>
      <c r="E21" s="52" t="s">
        <v>166</v>
      </c>
    </row>
    <row r="22" spans="1:5" x14ac:dyDescent="0.25">
      <c r="A22" s="221"/>
      <c r="B22" s="32" t="s">
        <v>168</v>
      </c>
      <c r="C22" s="52" t="s">
        <v>140</v>
      </c>
      <c r="D22" s="52" t="s">
        <v>140</v>
      </c>
      <c r="E22" s="52" t="s">
        <v>158</v>
      </c>
    </row>
    <row r="23" spans="1:5" x14ac:dyDescent="0.25">
      <c r="A23" s="221"/>
      <c r="B23" s="32" t="s">
        <v>169</v>
      </c>
      <c r="C23" s="52" t="s">
        <v>140</v>
      </c>
      <c r="D23" s="52" t="s">
        <v>144</v>
      </c>
      <c r="E23" s="52" t="s">
        <v>145</v>
      </c>
    </row>
    <row r="24" spans="1:5" x14ac:dyDescent="0.25">
      <c r="A24" s="30">
        <v>642</v>
      </c>
      <c r="B24" s="32" t="s">
        <v>170</v>
      </c>
      <c r="C24" s="52" t="s">
        <v>140</v>
      </c>
      <c r="D24" s="52" t="s">
        <v>141</v>
      </c>
      <c r="E24" s="52" t="s">
        <v>142</v>
      </c>
    </row>
    <row r="25" spans="1:5" x14ac:dyDescent="0.25">
      <c r="A25" s="30">
        <v>71</v>
      </c>
      <c r="B25" s="32" t="s">
        <v>171</v>
      </c>
      <c r="C25" s="52" t="s">
        <v>140</v>
      </c>
      <c r="D25" s="52" t="s">
        <v>141</v>
      </c>
      <c r="E25" s="52" t="s">
        <v>142</v>
      </c>
    </row>
    <row r="26" spans="1:5" x14ac:dyDescent="0.25">
      <c r="A26" s="30">
        <v>72</v>
      </c>
      <c r="B26" s="32" t="s">
        <v>172</v>
      </c>
      <c r="C26" s="52" t="s">
        <v>140</v>
      </c>
      <c r="D26" s="52" t="s">
        <v>141</v>
      </c>
      <c r="E26" s="52" t="s">
        <v>142</v>
      </c>
    </row>
    <row r="27" spans="1:5" x14ac:dyDescent="0.25">
      <c r="A27" s="30">
        <v>73</v>
      </c>
      <c r="B27" s="32" t="s">
        <v>173</v>
      </c>
      <c r="C27" s="52" t="s">
        <v>140</v>
      </c>
      <c r="D27" s="52" t="s">
        <v>141</v>
      </c>
      <c r="E27" s="52" t="s">
        <v>142</v>
      </c>
    </row>
    <row r="28" spans="1:5" x14ac:dyDescent="0.25">
      <c r="A28" s="30">
        <v>741</v>
      </c>
      <c r="B28" s="32" t="s">
        <v>174</v>
      </c>
      <c r="C28" s="52" t="s">
        <v>140</v>
      </c>
      <c r="D28" s="52" t="s">
        <v>165</v>
      </c>
      <c r="E28" s="52" t="s">
        <v>142</v>
      </c>
    </row>
    <row r="29" spans="1:5" x14ac:dyDescent="0.25">
      <c r="A29" s="30">
        <v>75</v>
      </c>
      <c r="B29" s="32" t="s">
        <v>175</v>
      </c>
      <c r="C29" s="52" t="s">
        <v>140</v>
      </c>
      <c r="D29" s="52" t="s">
        <v>176</v>
      </c>
      <c r="E29" s="52" t="s">
        <v>142</v>
      </c>
    </row>
    <row r="30" spans="1:5" x14ac:dyDescent="0.25">
      <c r="A30" s="30">
        <v>81</v>
      </c>
      <c r="B30" s="32" t="s">
        <v>177</v>
      </c>
      <c r="C30" s="52" t="s">
        <v>140</v>
      </c>
      <c r="D30" s="52" t="s">
        <v>141</v>
      </c>
      <c r="E30" s="52" t="s">
        <v>142</v>
      </c>
    </row>
    <row r="31" spans="1:5" x14ac:dyDescent="0.25">
      <c r="A31" s="30">
        <v>84</v>
      </c>
      <c r="B31" s="32" t="s">
        <v>178</v>
      </c>
      <c r="C31" s="52" t="s">
        <v>140</v>
      </c>
      <c r="D31" s="52" t="s">
        <v>141</v>
      </c>
      <c r="E31" s="52" t="s">
        <v>166</v>
      </c>
    </row>
    <row r="32" spans="1:5" x14ac:dyDescent="0.25">
      <c r="A32" s="30">
        <v>85</v>
      </c>
      <c r="B32" s="32" t="s">
        <v>179</v>
      </c>
      <c r="C32" s="52" t="s">
        <v>140</v>
      </c>
      <c r="D32" s="52" t="s">
        <v>165</v>
      </c>
      <c r="E32" s="52" t="s">
        <v>144</v>
      </c>
    </row>
    <row r="33" spans="1:5" x14ac:dyDescent="0.25">
      <c r="A33" s="30">
        <v>86</v>
      </c>
      <c r="B33" s="32" t="s">
        <v>180</v>
      </c>
      <c r="C33" s="52" t="s">
        <v>140</v>
      </c>
      <c r="D33" s="52" t="s">
        <v>165</v>
      </c>
      <c r="E33" s="52" t="s">
        <v>142</v>
      </c>
    </row>
    <row r="34" spans="1:5" x14ac:dyDescent="0.25">
      <c r="A34" s="30">
        <v>87</v>
      </c>
      <c r="B34" s="32" t="s">
        <v>181</v>
      </c>
      <c r="C34" s="52" t="s">
        <v>140</v>
      </c>
      <c r="D34" s="52" t="s">
        <v>141</v>
      </c>
      <c r="E34" s="52" t="s">
        <v>142</v>
      </c>
    </row>
    <row r="35" spans="1:5" ht="45" x14ac:dyDescent="0.25">
      <c r="A35" s="30">
        <v>881</v>
      </c>
      <c r="B35" s="32" t="s">
        <v>182</v>
      </c>
      <c r="C35" s="52" t="s">
        <v>140</v>
      </c>
      <c r="D35" s="52" t="s">
        <v>141</v>
      </c>
      <c r="E35" s="52" t="s">
        <v>166</v>
      </c>
    </row>
    <row r="36" spans="1:5" x14ac:dyDescent="0.25">
      <c r="A36" s="30">
        <v>882</v>
      </c>
      <c r="B36" s="32" t="s">
        <v>183</v>
      </c>
      <c r="C36" s="52" t="s">
        <v>140</v>
      </c>
      <c r="D36" s="52" t="s">
        <v>141</v>
      </c>
      <c r="E36" s="52" t="s">
        <v>166</v>
      </c>
    </row>
    <row r="37" spans="1:5" x14ac:dyDescent="0.25">
      <c r="A37" s="30">
        <v>883</v>
      </c>
      <c r="B37" s="32" t="s">
        <v>184</v>
      </c>
      <c r="C37" s="52" t="s">
        <v>140</v>
      </c>
      <c r="D37" s="52" t="s">
        <v>141</v>
      </c>
      <c r="E37" s="52" t="s">
        <v>142</v>
      </c>
    </row>
    <row r="38" spans="1:5" x14ac:dyDescent="0.25">
      <c r="A38" s="30">
        <v>8891</v>
      </c>
      <c r="B38" s="32" t="s">
        <v>185</v>
      </c>
      <c r="C38" s="52" t="s">
        <v>140</v>
      </c>
      <c r="D38" s="52" t="s">
        <v>141</v>
      </c>
      <c r="E38" s="52" t="s">
        <v>142</v>
      </c>
    </row>
    <row r="39" spans="1:5" x14ac:dyDescent="0.25">
      <c r="A39" s="30">
        <v>8892</v>
      </c>
      <c r="B39" s="32" t="s">
        <v>186</v>
      </c>
      <c r="C39" s="52" t="s">
        <v>140</v>
      </c>
      <c r="D39" s="52" t="s">
        <v>141</v>
      </c>
      <c r="E39" s="52" t="s">
        <v>142</v>
      </c>
    </row>
    <row r="40" spans="1:5" x14ac:dyDescent="0.25">
      <c r="A40" s="30">
        <v>8893</v>
      </c>
      <c r="B40" s="32" t="s">
        <v>187</v>
      </c>
      <c r="C40" s="52" t="s">
        <v>140</v>
      </c>
      <c r="D40" s="52" t="s">
        <v>141</v>
      </c>
      <c r="E40" s="52" t="s">
        <v>142</v>
      </c>
    </row>
    <row r="41" spans="1:5" x14ac:dyDescent="0.25">
      <c r="A41" s="30">
        <v>8894</v>
      </c>
      <c r="B41" s="32" t="s">
        <v>188</v>
      </c>
      <c r="C41" s="52" t="s">
        <v>140</v>
      </c>
      <c r="D41" s="52" t="s">
        <v>141</v>
      </c>
      <c r="E41" s="52" t="s">
        <v>142</v>
      </c>
    </row>
    <row r="42" spans="1:5" x14ac:dyDescent="0.25">
      <c r="A42" s="30">
        <v>8895</v>
      </c>
      <c r="B42" s="32" t="s">
        <v>189</v>
      </c>
      <c r="C42" s="52" t="s">
        <v>140</v>
      </c>
      <c r="D42" s="52" t="s">
        <v>141</v>
      </c>
      <c r="E42" s="52" t="s">
        <v>142</v>
      </c>
    </row>
    <row r="43" spans="1:5" x14ac:dyDescent="0.25">
      <c r="A43" s="30">
        <v>88991</v>
      </c>
      <c r="B43" s="32" t="s">
        <v>190</v>
      </c>
      <c r="C43" s="52" t="s">
        <v>140</v>
      </c>
      <c r="D43" s="52" t="s">
        <v>141</v>
      </c>
      <c r="E43" s="52" t="s">
        <v>142</v>
      </c>
    </row>
    <row r="44" spans="1:5" x14ac:dyDescent="0.25">
      <c r="A44" s="30">
        <v>88992</v>
      </c>
      <c r="B44" s="32" t="s">
        <v>191</v>
      </c>
      <c r="C44" s="52" t="s">
        <v>140</v>
      </c>
      <c r="D44" s="52" t="s">
        <v>141</v>
      </c>
      <c r="E44" s="52" t="s">
        <v>142</v>
      </c>
    </row>
    <row r="45" spans="1:5" ht="30" x14ac:dyDescent="0.25">
      <c r="A45" s="30">
        <v>88993</v>
      </c>
      <c r="B45" s="32" t="s">
        <v>192</v>
      </c>
      <c r="C45" s="52" t="s">
        <v>140</v>
      </c>
      <c r="D45" s="52" t="s">
        <v>141</v>
      </c>
      <c r="E45" s="52" t="s">
        <v>142</v>
      </c>
    </row>
    <row r="46" spans="1:5" x14ac:dyDescent="0.25">
      <c r="A46" s="30">
        <v>920</v>
      </c>
      <c r="B46" s="32" t="s">
        <v>193</v>
      </c>
      <c r="C46" s="52" t="s">
        <v>140</v>
      </c>
      <c r="D46" s="52" t="s">
        <v>141</v>
      </c>
      <c r="E46" s="52" t="s">
        <v>142</v>
      </c>
    </row>
    <row r="47" spans="1:5" x14ac:dyDescent="0.25">
      <c r="A47" s="30">
        <v>931</v>
      </c>
      <c r="B47" s="32" t="s">
        <v>194</v>
      </c>
      <c r="C47" s="52" t="s">
        <v>140</v>
      </c>
      <c r="D47" s="52" t="s">
        <v>141</v>
      </c>
      <c r="E47" s="52" t="s">
        <v>142</v>
      </c>
    </row>
    <row r="48" spans="1:5" x14ac:dyDescent="0.25">
      <c r="A48" s="30">
        <v>932</v>
      </c>
      <c r="B48" s="32" t="s">
        <v>195</v>
      </c>
      <c r="C48" s="52" t="s">
        <v>140</v>
      </c>
      <c r="D48" s="52" t="s">
        <v>141</v>
      </c>
      <c r="E48" s="52" t="s">
        <v>142</v>
      </c>
    </row>
    <row r="49" spans="1:5" x14ac:dyDescent="0.25">
      <c r="A49" s="30">
        <v>933</v>
      </c>
      <c r="B49" s="32" t="s">
        <v>196</v>
      </c>
      <c r="C49" s="52" t="s">
        <v>140</v>
      </c>
      <c r="D49" s="52" t="s">
        <v>141</v>
      </c>
      <c r="E49" s="52" t="s">
        <v>142</v>
      </c>
    </row>
    <row r="50" spans="1:5" ht="30" x14ac:dyDescent="0.25">
      <c r="A50" s="30">
        <v>951</v>
      </c>
      <c r="B50" s="32" t="s">
        <v>197</v>
      </c>
      <c r="C50" s="52" t="s">
        <v>140</v>
      </c>
      <c r="D50" s="52" t="s">
        <v>141</v>
      </c>
      <c r="E50" s="52" t="s">
        <v>142</v>
      </c>
    </row>
    <row r="51" spans="1:5" x14ac:dyDescent="0.25">
      <c r="A51" s="30">
        <v>96</v>
      </c>
      <c r="B51" s="32" t="s">
        <v>198</v>
      </c>
      <c r="C51" s="52" t="s">
        <v>140</v>
      </c>
      <c r="D51" s="52" t="s">
        <v>141</v>
      </c>
      <c r="E51" s="52" t="s">
        <v>142</v>
      </c>
    </row>
    <row r="52" spans="1:5" ht="30" x14ac:dyDescent="0.25">
      <c r="A52" s="30">
        <v>961</v>
      </c>
      <c r="B52" s="32" t="s">
        <v>199</v>
      </c>
      <c r="C52" s="52" t="s">
        <v>140</v>
      </c>
      <c r="D52" s="52" t="s">
        <v>165</v>
      </c>
      <c r="E52" s="52" t="s">
        <v>166</v>
      </c>
    </row>
    <row r="53" spans="1:5" x14ac:dyDescent="0.25">
      <c r="A53" s="30">
        <v>962</v>
      </c>
      <c r="B53" s="32" t="s">
        <v>200</v>
      </c>
      <c r="C53" s="52" t="s">
        <v>140</v>
      </c>
      <c r="D53" s="52" t="s">
        <v>141</v>
      </c>
      <c r="E53" s="52" t="s">
        <v>142</v>
      </c>
    </row>
    <row r="54" spans="1:5" x14ac:dyDescent="0.25">
      <c r="A54" s="30">
        <v>9901</v>
      </c>
      <c r="B54" s="32" t="s">
        <v>201</v>
      </c>
      <c r="C54" s="52" t="s">
        <v>140</v>
      </c>
      <c r="D54" s="52" t="s">
        <v>202</v>
      </c>
      <c r="E54" s="52" t="s">
        <v>203</v>
      </c>
    </row>
    <row r="55" spans="1:5" x14ac:dyDescent="0.25">
      <c r="A55" s="30">
        <v>9902</v>
      </c>
      <c r="B55" s="32" t="s">
        <v>204</v>
      </c>
      <c r="C55" s="52" t="s">
        <v>140</v>
      </c>
      <c r="D55" s="52" t="s">
        <v>141</v>
      </c>
      <c r="E55" s="52" t="s">
        <v>142</v>
      </c>
    </row>
    <row r="56" spans="1:5" x14ac:dyDescent="0.25">
      <c r="A56" s="30">
        <v>9903</v>
      </c>
      <c r="B56" s="32" t="s">
        <v>205</v>
      </c>
      <c r="C56" s="52" t="s">
        <v>140</v>
      </c>
      <c r="D56" s="52" t="s">
        <v>165</v>
      </c>
      <c r="E56" s="52" t="s">
        <v>166</v>
      </c>
    </row>
  </sheetData>
  <mergeCells count="4">
    <mergeCell ref="A7:A9"/>
    <mergeCell ref="C7:C9"/>
    <mergeCell ref="A21:A23"/>
    <mergeCell ref="A1:E1"/>
  </mergeCells>
  <pageMargins left="0.7" right="0.7" top="0.75" bottom="0.75" header="0.3" footer="0.3"/>
  <pageSetup paperSize="9" scale="7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  <pageSetUpPr fitToPage="1"/>
  </sheetPr>
  <dimension ref="A1:I167"/>
  <sheetViews>
    <sheetView tabSelected="1" view="pageBreakPreview" zoomScaleNormal="100" zoomScaleSheetLayoutView="100" workbookViewId="0">
      <pane ySplit="2" topLeftCell="A3" activePane="bottomLeft" state="frozen"/>
      <selection pane="bottomLeft" activeCell="A151" sqref="A151"/>
    </sheetView>
  </sheetViews>
  <sheetFormatPr defaultColWidth="8.5546875" defaultRowHeight="15" x14ac:dyDescent="0.25"/>
  <cols>
    <col min="1" max="1" width="75.88671875" style="35" customWidth="1"/>
    <col min="2" max="2" width="15.5546875" style="35" customWidth="1"/>
    <col min="3" max="3" width="15.33203125" style="35" customWidth="1"/>
    <col min="4" max="4" width="15.109375" style="35" customWidth="1"/>
    <col min="5" max="5" width="14" style="35" customWidth="1"/>
    <col min="6" max="6" width="15.5546875" style="35" customWidth="1"/>
    <col min="7" max="7" width="14.33203125" style="35" customWidth="1"/>
    <col min="8" max="8" width="14.44140625" style="35" customWidth="1"/>
    <col min="9" max="9" width="14.77734375" style="35" customWidth="1"/>
    <col min="10" max="16384" width="8.5546875" style="35"/>
  </cols>
  <sheetData>
    <row r="1" spans="1:9" ht="15.6" x14ac:dyDescent="0.25">
      <c r="A1" s="34"/>
      <c r="B1" s="25" t="s">
        <v>1</v>
      </c>
      <c r="C1" s="25" t="s">
        <v>2</v>
      </c>
      <c r="D1" s="25" t="s">
        <v>1</v>
      </c>
      <c r="E1" s="25" t="s">
        <v>2</v>
      </c>
      <c r="F1" s="25" t="s">
        <v>1</v>
      </c>
      <c r="G1" s="25" t="s">
        <v>2</v>
      </c>
      <c r="H1" s="25" t="s">
        <v>1</v>
      </c>
      <c r="I1" s="92" t="s">
        <v>2</v>
      </c>
    </row>
    <row r="2" spans="1:9" ht="15.6" x14ac:dyDescent="0.3">
      <c r="A2" s="36" t="s">
        <v>206</v>
      </c>
      <c r="B2" s="25" t="s">
        <v>3</v>
      </c>
      <c r="C2" s="25" t="s">
        <v>3</v>
      </c>
      <c r="D2" s="25" t="s">
        <v>4</v>
      </c>
      <c r="E2" s="25" t="s">
        <v>4</v>
      </c>
      <c r="F2" s="25" t="s">
        <v>5</v>
      </c>
      <c r="G2" s="25" t="s">
        <v>5</v>
      </c>
      <c r="H2" s="25" t="s">
        <v>7</v>
      </c>
      <c r="I2" s="25" t="s">
        <v>7</v>
      </c>
    </row>
    <row r="3" spans="1:9" ht="15.6" x14ac:dyDescent="0.25">
      <c r="A3" s="148" t="s">
        <v>207</v>
      </c>
      <c r="B3" s="38"/>
      <c r="C3" s="62"/>
      <c r="D3" s="38"/>
      <c r="E3" s="62"/>
      <c r="F3" s="38"/>
      <c r="G3" s="62"/>
      <c r="H3" s="38"/>
      <c r="I3" s="62"/>
    </row>
    <row r="4" spans="1:9" x14ac:dyDescent="0.25">
      <c r="A4" s="7" t="s">
        <v>208</v>
      </c>
      <c r="B4" s="37">
        <v>95.838149120414471</v>
      </c>
      <c r="C4" s="5">
        <v>4.9000000000000002E-2</v>
      </c>
      <c r="D4" s="37">
        <f>+B4*(1+E4)</f>
        <v>99.959189532592291</v>
      </c>
      <c r="E4" s="5">
        <v>4.2999999999999997E-2</v>
      </c>
      <c r="F4" s="37">
        <f>+D4*(1+G4)</f>
        <v>104.55731225109155</v>
      </c>
      <c r="G4" s="144">
        <v>4.5999999999999999E-2</v>
      </c>
      <c r="H4" s="37">
        <f>+F4*(1+I4)</f>
        <v>109.15783399013958</v>
      </c>
      <c r="I4" s="5">
        <v>4.3999999999999997E-2</v>
      </c>
    </row>
    <row r="5" spans="1:9" x14ac:dyDescent="0.25">
      <c r="A5" s="7" t="s">
        <v>209</v>
      </c>
      <c r="B5" s="37">
        <v>95.838149120414471</v>
      </c>
      <c r="C5" s="5">
        <v>4.9000000000000002E-2</v>
      </c>
      <c r="D5" s="37">
        <f>+B5*(1+E5)</f>
        <v>99.959189532592291</v>
      </c>
      <c r="E5" s="5">
        <v>4.2999999999999997E-2</v>
      </c>
      <c r="F5" s="37">
        <f>+D5*(1+G5)</f>
        <v>104.55731225109155</v>
      </c>
      <c r="G5" s="144">
        <v>4.5999999999999999E-2</v>
      </c>
      <c r="H5" s="37">
        <f>+F5*(1+I5)</f>
        <v>109.15783399013958</v>
      </c>
      <c r="I5" s="5">
        <v>4.3999999999999997E-2</v>
      </c>
    </row>
    <row r="6" spans="1:9" x14ac:dyDescent="0.25">
      <c r="A6" s="7"/>
      <c r="B6" s="37"/>
      <c r="C6" s="62"/>
      <c r="D6" s="37"/>
      <c r="E6" s="62"/>
      <c r="F6" s="37"/>
      <c r="G6" s="62"/>
      <c r="H6" s="37"/>
      <c r="I6" s="62"/>
    </row>
    <row r="7" spans="1:9" ht="15.6" x14ac:dyDescent="0.25">
      <c r="A7" s="148" t="s">
        <v>210</v>
      </c>
      <c r="B7" s="37">
        <v>190.36032682433529</v>
      </c>
      <c r="C7" s="5">
        <v>4.9000000000000002E-2</v>
      </c>
      <c r="D7" s="37">
        <f>+B7*(1+E7)</f>
        <v>198.54582087778169</v>
      </c>
      <c r="E7" s="5">
        <v>4.2999999999999997E-2</v>
      </c>
      <c r="F7" s="37">
        <f>+D7*(1+G7)</f>
        <v>207.67892863815965</v>
      </c>
      <c r="G7" s="144">
        <v>4.5999999999999999E-2</v>
      </c>
      <c r="H7" s="37">
        <f t="shared" ref="H7:H94" si="0">+F7*(1+I7)</f>
        <v>216.81680149823868</v>
      </c>
      <c r="I7" s="5">
        <v>4.3999999999999997E-2</v>
      </c>
    </row>
    <row r="8" spans="1:9" ht="15.6" x14ac:dyDescent="0.25">
      <c r="A8" s="148"/>
      <c r="B8" s="37"/>
      <c r="C8" s="62"/>
      <c r="D8" s="37"/>
      <c r="E8" s="62"/>
      <c r="F8" s="37"/>
      <c r="G8" s="62"/>
      <c r="H8" s="37"/>
      <c r="I8" s="62"/>
    </row>
    <row r="9" spans="1:9" ht="15.6" x14ac:dyDescent="0.25">
      <c r="A9" s="148" t="s">
        <v>211</v>
      </c>
      <c r="B9" s="37"/>
      <c r="C9" s="62"/>
      <c r="D9" s="37"/>
      <c r="E9" s="62"/>
      <c r="F9" s="37"/>
      <c r="G9" s="62"/>
      <c r="H9" s="37"/>
      <c r="I9" s="62"/>
    </row>
    <row r="10" spans="1:9" ht="15.6" x14ac:dyDescent="0.25">
      <c r="A10" s="148" t="s">
        <v>346</v>
      </c>
      <c r="B10" s="37"/>
      <c r="C10" s="62"/>
      <c r="D10" s="37"/>
      <c r="E10" s="62"/>
      <c r="F10" s="37"/>
      <c r="G10" s="62"/>
      <c r="H10" s="37"/>
      <c r="I10" s="62"/>
    </row>
    <row r="11" spans="1:9" x14ac:dyDescent="0.25">
      <c r="A11" s="7" t="s">
        <v>212</v>
      </c>
      <c r="B11" s="37">
        <v>141.09997370500955</v>
      </c>
      <c r="C11" s="5">
        <v>4.9000000000000002E-2</v>
      </c>
      <c r="D11" s="37">
        <f>+B11*(1+E11)</f>
        <v>147.16727257432495</v>
      </c>
      <c r="E11" s="5">
        <v>4.2999999999999997E-2</v>
      </c>
      <c r="F11" s="37">
        <f>+D11*(1+G11)</f>
        <v>153.9369671127439</v>
      </c>
      <c r="G11" s="144">
        <v>4.5999999999999999E-2</v>
      </c>
      <c r="H11" s="37">
        <f t="shared" si="0"/>
        <v>160.71019366570465</v>
      </c>
      <c r="I11" s="5">
        <v>4.3999999999999997E-2</v>
      </c>
    </row>
    <row r="12" spans="1:9" x14ac:dyDescent="0.25">
      <c r="A12" s="7" t="s">
        <v>213</v>
      </c>
      <c r="B12" s="37">
        <v>85.196495646653119</v>
      </c>
      <c r="C12" s="5">
        <v>4.9000000000000002E-2</v>
      </c>
      <c r="D12" s="37">
        <f>+B12*(1+E12)</f>
        <v>88.859944959459199</v>
      </c>
      <c r="E12" s="5">
        <v>4.2999999999999997E-2</v>
      </c>
      <c r="F12" s="37">
        <f>+D12*(1+G12)</f>
        <v>92.94750242759433</v>
      </c>
      <c r="G12" s="144">
        <v>4.5999999999999999E-2</v>
      </c>
      <c r="H12" s="37">
        <f t="shared" si="0"/>
        <v>97.03719253440849</v>
      </c>
      <c r="I12" s="5">
        <v>4.3999999999999997E-2</v>
      </c>
    </row>
    <row r="13" spans="1:9" x14ac:dyDescent="0.25">
      <c r="A13" s="7" t="s">
        <v>214</v>
      </c>
      <c r="B13" s="37">
        <v>57.244756617474934</v>
      </c>
      <c r="C13" s="5">
        <v>4.9000000000000002E-2</v>
      </c>
      <c r="D13" s="37">
        <f>+B13*(1+E13)</f>
        <v>59.706281152026349</v>
      </c>
      <c r="E13" s="5">
        <v>4.2999999999999997E-2</v>
      </c>
      <c r="F13" s="37">
        <f>+D13*(1+G13)</f>
        <v>62.452770085019566</v>
      </c>
      <c r="G13" s="144">
        <v>4.5999999999999999E-2</v>
      </c>
      <c r="H13" s="37">
        <f t="shared" si="0"/>
        <v>65.200691968760424</v>
      </c>
      <c r="I13" s="5">
        <v>4.3999999999999997E-2</v>
      </c>
    </row>
    <row r="14" spans="1:9" x14ac:dyDescent="0.25">
      <c r="A14" s="7" t="s">
        <v>215</v>
      </c>
      <c r="B14" s="37">
        <v>41.26329604986423</v>
      </c>
      <c r="C14" s="5">
        <v>4.9000000000000002E-2</v>
      </c>
      <c r="D14" s="37">
        <f>+B14*(1+E14)</f>
        <v>43.037617780008389</v>
      </c>
      <c r="E14" s="5">
        <v>4.2999999999999997E-2</v>
      </c>
      <c r="F14" s="37">
        <f>+D14*(1+G14)</f>
        <v>45.017348197888779</v>
      </c>
      <c r="G14" s="144">
        <v>4.5999999999999999E-2</v>
      </c>
      <c r="H14" s="37">
        <f t="shared" si="0"/>
        <v>46.998111518595884</v>
      </c>
      <c r="I14" s="5">
        <v>4.3999999999999997E-2</v>
      </c>
    </row>
    <row r="15" spans="1:9" x14ac:dyDescent="0.25">
      <c r="A15" s="7" t="s">
        <v>216</v>
      </c>
      <c r="B15" s="37">
        <v>29.280364016984308</v>
      </c>
      <c r="C15" s="5">
        <v>4.9000000000000002E-2</v>
      </c>
      <c r="D15" s="37">
        <f>+B15*(1+E15)</f>
        <v>30.539419669714629</v>
      </c>
      <c r="E15" s="5">
        <v>4.2999999999999997E-2</v>
      </c>
      <c r="F15" s="37">
        <f>+D15*(1+G15)</f>
        <v>31.944232974521505</v>
      </c>
      <c r="G15" s="144">
        <v>4.5999999999999999E-2</v>
      </c>
      <c r="H15" s="37">
        <f t="shared" si="0"/>
        <v>33.349779225400454</v>
      </c>
      <c r="I15" s="5">
        <v>4.3999999999999997E-2</v>
      </c>
    </row>
    <row r="16" spans="1:9" x14ac:dyDescent="0.25">
      <c r="A16" s="34"/>
      <c r="B16" s="37"/>
      <c r="C16" s="62"/>
      <c r="D16" s="37"/>
      <c r="E16" s="62"/>
      <c r="F16" s="37"/>
      <c r="G16" s="62"/>
      <c r="H16" s="37"/>
      <c r="I16" s="62"/>
    </row>
    <row r="17" spans="1:9" ht="15.6" x14ac:dyDescent="0.25">
      <c r="A17" s="148" t="s">
        <v>217</v>
      </c>
      <c r="B17" s="37"/>
      <c r="C17" s="62"/>
      <c r="D17" s="37"/>
      <c r="E17" s="62"/>
      <c r="F17" s="37"/>
      <c r="G17" s="62"/>
      <c r="H17" s="37"/>
      <c r="I17" s="62"/>
    </row>
    <row r="18" spans="1:9" ht="17.399999999999999" x14ac:dyDescent="0.25">
      <c r="A18" s="7" t="s">
        <v>218</v>
      </c>
      <c r="B18" s="37">
        <v>336.78745405188175</v>
      </c>
      <c r="C18" s="5">
        <v>4.9000000000000002E-2</v>
      </c>
      <c r="D18" s="37">
        <f>+B18*(1+E18)</f>
        <v>351.26931457611266</v>
      </c>
      <c r="E18" s="5">
        <v>4.2999999999999997E-2</v>
      </c>
      <c r="F18" s="37">
        <f>+D18*(1+G18)</f>
        <v>367.42770304661389</v>
      </c>
      <c r="G18" s="144">
        <v>4.5999999999999999E-2</v>
      </c>
      <c r="H18" s="37">
        <f t="shared" si="0"/>
        <v>383.59452198066492</v>
      </c>
      <c r="I18" s="5">
        <v>4.3999999999999997E-2</v>
      </c>
    </row>
    <row r="19" spans="1:9" ht="17.399999999999999" x14ac:dyDescent="0.25">
      <c r="A19" s="7" t="s">
        <v>219</v>
      </c>
      <c r="B19" s="37">
        <v>11.982932032879924</v>
      </c>
      <c r="C19" s="5">
        <v>4.9000000000000002E-2</v>
      </c>
      <c r="D19" s="37">
        <f t="shared" ref="D19:D24" si="1">+B19*(1+E19)</f>
        <v>12.49819811029376</v>
      </c>
      <c r="E19" s="5">
        <v>4.2999999999999997E-2</v>
      </c>
      <c r="F19" s="37">
        <f t="shared" ref="F19:F30" si="2">+D19*(1+G19)</f>
        <v>13.073115223367274</v>
      </c>
      <c r="G19" s="144">
        <v>4.5999999999999999E-2</v>
      </c>
      <c r="H19" s="37">
        <f t="shared" si="0"/>
        <v>13.648332293195436</v>
      </c>
      <c r="I19" s="5">
        <v>4.3999999999999997E-2</v>
      </c>
    </row>
    <row r="20" spans="1:9" ht="17.399999999999999" x14ac:dyDescent="0.25">
      <c r="A20" s="7" t="s">
        <v>220</v>
      </c>
      <c r="B20" s="37">
        <v>7.9844034981491339</v>
      </c>
      <c r="C20" s="5">
        <v>4.9000000000000002E-2</v>
      </c>
      <c r="D20" s="37">
        <f t="shared" si="1"/>
        <v>8.3277328485695463</v>
      </c>
      <c r="E20" s="5">
        <v>4.2999999999999997E-2</v>
      </c>
      <c r="F20" s="37">
        <f t="shared" si="2"/>
        <v>8.7108085596037466</v>
      </c>
      <c r="G20" s="144">
        <v>4.5999999999999999E-2</v>
      </c>
      <c r="H20" s="37">
        <f t="shared" si="0"/>
        <v>9.0940841362263125</v>
      </c>
      <c r="I20" s="5">
        <v>4.3999999999999997E-2</v>
      </c>
    </row>
    <row r="21" spans="1:9" ht="17.399999999999999" x14ac:dyDescent="0.25">
      <c r="A21" s="7" t="s">
        <v>221</v>
      </c>
      <c r="B21" s="37">
        <v>11.982932032879924</v>
      </c>
      <c r="C21" s="5">
        <v>4.9000000000000002E-2</v>
      </c>
      <c r="D21" s="37">
        <f t="shared" si="1"/>
        <v>12.49819811029376</v>
      </c>
      <c r="E21" s="5">
        <v>4.2999999999999997E-2</v>
      </c>
      <c r="F21" s="37">
        <f t="shared" si="2"/>
        <v>13.073115223367274</v>
      </c>
      <c r="G21" s="144">
        <v>4.5999999999999999E-2</v>
      </c>
      <c r="H21" s="37">
        <f t="shared" si="0"/>
        <v>13.648332293195436</v>
      </c>
      <c r="I21" s="5">
        <v>4.3999999999999997E-2</v>
      </c>
    </row>
    <row r="22" spans="1:9" ht="17.399999999999999" x14ac:dyDescent="0.25">
      <c r="A22" s="7" t="s">
        <v>222</v>
      </c>
      <c r="B22" s="37">
        <v>22.763774791078117</v>
      </c>
      <c r="C22" s="5">
        <v>4.9000000000000002E-2</v>
      </c>
      <c r="D22" s="37">
        <f t="shared" si="1"/>
        <v>23.742617107094475</v>
      </c>
      <c r="E22" s="5">
        <v>4.2999999999999997E-2</v>
      </c>
      <c r="F22" s="37">
        <f t="shared" si="2"/>
        <v>24.834777494020823</v>
      </c>
      <c r="G22" s="144">
        <v>4.5999999999999999E-2</v>
      </c>
      <c r="H22" s="37">
        <f t="shared" si="0"/>
        <v>25.92750770375774</v>
      </c>
      <c r="I22" s="5">
        <v>4.3999999999999997E-2</v>
      </c>
    </row>
    <row r="23" spans="1:9" ht="17.399999999999999" x14ac:dyDescent="0.25">
      <c r="A23" s="7" t="s">
        <v>223</v>
      </c>
      <c r="B23" s="37">
        <v>9.3130284859552486</v>
      </c>
      <c r="C23" s="5">
        <v>4.9000000000000002E-2</v>
      </c>
      <c r="D23" s="37">
        <f t="shared" si="1"/>
        <v>9.7134887108513244</v>
      </c>
      <c r="E23" s="5">
        <v>4.2999999999999997E-2</v>
      </c>
      <c r="F23" s="37">
        <f t="shared" si="2"/>
        <v>10.160309191550486</v>
      </c>
      <c r="G23" s="144">
        <v>4.5999999999999999E-2</v>
      </c>
      <c r="H23" s="37">
        <f t="shared" si="0"/>
        <v>10.607362795978707</v>
      </c>
      <c r="I23" s="5">
        <v>4.3999999999999997E-2</v>
      </c>
    </row>
    <row r="24" spans="1:9" ht="17.399999999999999" x14ac:dyDescent="0.25">
      <c r="A24" s="7" t="s">
        <v>224</v>
      </c>
      <c r="B24" s="37">
        <v>11.982932032879924</v>
      </c>
      <c r="C24" s="5">
        <v>4.9000000000000002E-2</v>
      </c>
      <c r="D24" s="37">
        <f t="shared" si="1"/>
        <v>12.49819811029376</v>
      </c>
      <c r="E24" s="5">
        <v>4.2999999999999997E-2</v>
      </c>
      <c r="F24" s="37">
        <f t="shared" si="2"/>
        <v>13.073115223367274</v>
      </c>
      <c r="G24" s="144">
        <v>4.5999999999999999E-2</v>
      </c>
      <c r="H24" s="37">
        <f t="shared" si="0"/>
        <v>13.648332293195436</v>
      </c>
      <c r="I24" s="5">
        <v>4.3999999999999997E-2</v>
      </c>
    </row>
    <row r="25" spans="1:9" x14ac:dyDescent="0.25">
      <c r="A25" s="7" t="s">
        <v>385</v>
      </c>
      <c r="B25" s="189"/>
      <c r="C25" s="190"/>
      <c r="D25" s="37">
        <v>1500</v>
      </c>
      <c r="E25" s="5">
        <v>4.2999999999999997E-2</v>
      </c>
      <c r="F25" s="37">
        <f t="shared" si="2"/>
        <v>1569</v>
      </c>
      <c r="G25" s="144">
        <v>4.5999999999999999E-2</v>
      </c>
      <c r="H25" s="37">
        <f t="shared" si="0"/>
        <v>1638.0360000000001</v>
      </c>
      <c r="I25" s="5">
        <v>4.3999999999999997E-2</v>
      </c>
    </row>
    <row r="26" spans="1:9" x14ac:dyDescent="0.25">
      <c r="A26" s="7" t="s">
        <v>386</v>
      </c>
      <c r="B26" s="191"/>
      <c r="C26" s="192"/>
      <c r="D26" s="37">
        <v>6</v>
      </c>
      <c r="E26" s="5">
        <v>4.2999999999999997E-2</v>
      </c>
      <c r="F26" s="37">
        <f t="shared" si="2"/>
        <v>6.2759999999999998</v>
      </c>
      <c r="G26" s="144">
        <v>4.5999999999999999E-2</v>
      </c>
      <c r="H26" s="37">
        <f t="shared" si="0"/>
        <v>6.5521440000000002</v>
      </c>
      <c r="I26" s="5">
        <v>4.3999999999999997E-2</v>
      </c>
    </row>
    <row r="27" spans="1:9" x14ac:dyDescent="0.25">
      <c r="A27" s="7" t="s">
        <v>387</v>
      </c>
      <c r="B27" s="191"/>
      <c r="C27" s="192"/>
      <c r="D27" s="37">
        <v>4</v>
      </c>
      <c r="E27" s="5">
        <v>4.2999999999999997E-2</v>
      </c>
      <c r="F27" s="37">
        <f t="shared" si="2"/>
        <v>4.1840000000000002</v>
      </c>
      <c r="G27" s="144">
        <v>4.5999999999999999E-2</v>
      </c>
      <c r="H27" s="37">
        <f t="shared" si="0"/>
        <v>4.3680960000000004</v>
      </c>
      <c r="I27" s="5">
        <v>4.3999999999999997E-2</v>
      </c>
    </row>
    <row r="28" spans="1:9" x14ac:dyDescent="0.25">
      <c r="A28" s="7" t="s">
        <v>389</v>
      </c>
      <c r="B28" s="191"/>
      <c r="C28" s="192"/>
      <c r="D28" s="37">
        <v>1500</v>
      </c>
      <c r="E28" s="5">
        <v>4.2999999999999997E-2</v>
      </c>
      <c r="F28" s="37">
        <f t="shared" si="2"/>
        <v>1569</v>
      </c>
      <c r="G28" s="144">
        <v>4.5999999999999999E-2</v>
      </c>
      <c r="H28" s="37">
        <f t="shared" si="0"/>
        <v>1638.0360000000001</v>
      </c>
      <c r="I28" s="5">
        <v>4.3999999999999997E-2</v>
      </c>
    </row>
    <row r="29" spans="1:9" x14ac:dyDescent="0.25">
      <c r="A29" s="7" t="s">
        <v>388</v>
      </c>
      <c r="B29" s="191"/>
      <c r="C29" s="192"/>
      <c r="D29" s="37">
        <v>100</v>
      </c>
      <c r="E29" s="5">
        <v>4.2999999999999997E-2</v>
      </c>
      <c r="F29" s="37">
        <f t="shared" si="2"/>
        <v>104.60000000000001</v>
      </c>
      <c r="G29" s="144">
        <v>4.5999999999999999E-2</v>
      </c>
      <c r="H29" s="37">
        <f t="shared" si="0"/>
        <v>109.20240000000001</v>
      </c>
      <c r="I29" s="5">
        <v>4.3999999999999997E-2</v>
      </c>
    </row>
    <row r="30" spans="1:9" x14ac:dyDescent="0.25">
      <c r="A30" s="7" t="s">
        <v>390</v>
      </c>
      <c r="B30" s="193"/>
      <c r="C30" s="194"/>
      <c r="D30" s="37">
        <v>300</v>
      </c>
      <c r="E30" s="5">
        <v>4.2999999999999997E-2</v>
      </c>
      <c r="F30" s="37">
        <f t="shared" si="2"/>
        <v>313.8</v>
      </c>
      <c r="G30" s="144">
        <v>4.5999999999999999E-2</v>
      </c>
      <c r="H30" s="37">
        <f t="shared" si="0"/>
        <v>327.60720000000003</v>
      </c>
      <c r="I30" s="5">
        <v>4.3999999999999997E-2</v>
      </c>
    </row>
    <row r="31" spans="1:9" x14ac:dyDescent="0.25">
      <c r="A31" s="7"/>
      <c r="B31" s="37"/>
      <c r="C31" s="62"/>
      <c r="D31" s="37"/>
      <c r="E31" s="62"/>
      <c r="F31" s="37"/>
      <c r="G31" s="62"/>
      <c r="H31" s="37"/>
      <c r="I31" s="62"/>
    </row>
    <row r="32" spans="1:9" ht="15.6" x14ac:dyDescent="0.25">
      <c r="A32" s="148" t="s">
        <v>225</v>
      </c>
      <c r="B32" s="37"/>
      <c r="C32" s="62"/>
      <c r="D32" s="37"/>
      <c r="E32" s="62"/>
      <c r="F32" s="37"/>
      <c r="G32" s="62"/>
      <c r="H32" s="37"/>
      <c r="I32" s="62"/>
    </row>
    <row r="33" spans="1:9" x14ac:dyDescent="0.25">
      <c r="A33" s="7" t="s">
        <v>226</v>
      </c>
      <c r="B33" s="37">
        <v>7326.3169242899994</v>
      </c>
      <c r="C33" s="5">
        <v>4.9000000000000002E-2</v>
      </c>
      <c r="D33" s="37">
        <f>+B33*(1+E33)</f>
        <v>7641.3485520344684</v>
      </c>
      <c r="E33" s="5">
        <v>4.2999999999999997E-2</v>
      </c>
      <c r="F33" s="37">
        <f>+D33*(1+G33)</f>
        <v>7992.8505854280538</v>
      </c>
      <c r="G33" s="144">
        <v>4.5999999999999999E-2</v>
      </c>
      <c r="H33" s="37">
        <f t="shared" si="0"/>
        <v>8344.5360111868886</v>
      </c>
      <c r="I33" s="5">
        <v>4.3999999999999997E-2</v>
      </c>
    </row>
    <row r="34" spans="1:9" x14ac:dyDescent="0.25">
      <c r="A34" s="7" t="s">
        <v>347</v>
      </c>
      <c r="B34" s="37">
        <v>10000</v>
      </c>
      <c r="C34" s="5">
        <v>4.9000000000000002E-2</v>
      </c>
      <c r="D34" s="37">
        <f>+B34*(1+E34)</f>
        <v>10430</v>
      </c>
      <c r="E34" s="5">
        <v>4.2999999999999997E-2</v>
      </c>
      <c r="F34" s="37">
        <f>+D34*(1+G34)</f>
        <v>10909.78</v>
      </c>
      <c r="G34" s="144">
        <v>4.5999999999999999E-2</v>
      </c>
      <c r="H34" s="37">
        <f t="shared" ref="H34" si="3">+F34*(1+I34)</f>
        <v>11389.810320000001</v>
      </c>
      <c r="I34" s="5">
        <v>4.3999999999999997E-2</v>
      </c>
    </row>
    <row r="35" spans="1:9" x14ac:dyDescent="0.25">
      <c r="A35" s="7" t="s">
        <v>227</v>
      </c>
      <c r="B35" s="37">
        <v>2241.3270865723553</v>
      </c>
      <c r="C35" s="5">
        <v>4.9000000000000002E-2</v>
      </c>
      <c r="D35" s="37">
        <v>3500</v>
      </c>
      <c r="E35" s="5">
        <f>+(D35-B35)/B35</f>
        <v>0.56157484597775675</v>
      </c>
      <c r="F35" s="37">
        <f>+D35*(1+G35)</f>
        <v>3661</v>
      </c>
      <c r="G35" s="144">
        <v>4.5999999999999999E-2</v>
      </c>
      <c r="H35" s="37">
        <f t="shared" si="0"/>
        <v>3822.0840000000003</v>
      </c>
      <c r="I35" s="5">
        <v>4.3999999999999997E-2</v>
      </c>
    </row>
    <row r="36" spans="1:9" x14ac:dyDescent="0.25">
      <c r="A36" s="7" t="s">
        <v>228</v>
      </c>
      <c r="B36" s="37">
        <v>3663.1529391599997</v>
      </c>
      <c r="C36" s="5">
        <v>4.9000000000000002E-2</v>
      </c>
      <c r="D36" s="37">
        <v>5000</v>
      </c>
      <c r="E36" s="5">
        <f>+(D36-B36)/B36</f>
        <v>0.36494437525356332</v>
      </c>
      <c r="F36" s="37">
        <f t="shared" ref="F36:F56" si="4">+D36*(1+G36)</f>
        <v>5230</v>
      </c>
      <c r="G36" s="144">
        <v>4.5999999999999999E-2</v>
      </c>
      <c r="H36" s="37">
        <f t="shared" si="0"/>
        <v>5460.12</v>
      </c>
      <c r="I36" s="5">
        <v>4.3999999999999997E-2</v>
      </c>
    </row>
    <row r="37" spans="1:9" x14ac:dyDescent="0.25">
      <c r="A37" s="7" t="s">
        <v>229</v>
      </c>
      <c r="B37" s="37">
        <v>3663.1529391599997</v>
      </c>
      <c r="C37" s="5">
        <v>4.9000000000000002E-2</v>
      </c>
      <c r="D37" s="37">
        <f t="shared" ref="D37:D56" si="5">+B37*(1+E37)</f>
        <v>3820.6685155438795</v>
      </c>
      <c r="E37" s="5">
        <v>4.2999999999999997E-2</v>
      </c>
      <c r="F37" s="37">
        <f t="shared" si="4"/>
        <v>3996.4192672588979</v>
      </c>
      <c r="G37" s="144">
        <v>4.5999999999999999E-2</v>
      </c>
      <c r="H37" s="37">
        <f t="shared" si="0"/>
        <v>4172.2617150182896</v>
      </c>
      <c r="I37" s="5">
        <v>4.3999999999999997E-2</v>
      </c>
    </row>
    <row r="38" spans="1:9" x14ac:dyDescent="0.25">
      <c r="A38" s="7" t="s">
        <v>230</v>
      </c>
      <c r="B38" s="37">
        <v>3992.5437645599995</v>
      </c>
      <c r="C38" s="5">
        <v>4.9000000000000002E-2</v>
      </c>
      <c r="D38" s="37">
        <f t="shared" si="5"/>
        <v>4164.2231464360793</v>
      </c>
      <c r="E38" s="5">
        <v>4.2999999999999997E-2</v>
      </c>
      <c r="F38" s="37">
        <f t="shared" si="4"/>
        <v>4355.7774111721392</v>
      </c>
      <c r="G38" s="144">
        <v>4.5999999999999999E-2</v>
      </c>
      <c r="H38" s="37">
        <f t="shared" si="0"/>
        <v>4547.4316172637136</v>
      </c>
      <c r="I38" s="5">
        <v>4.3999999999999997E-2</v>
      </c>
    </row>
    <row r="39" spans="1:9" x14ac:dyDescent="0.25">
      <c r="A39" s="7" t="s">
        <v>231</v>
      </c>
      <c r="B39" s="37">
        <v>3992.5437645599995</v>
      </c>
      <c r="C39" s="5">
        <v>4.9000000000000002E-2</v>
      </c>
      <c r="D39" s="37">
        <f t="shared" si="5"/>
        <v>4164.2231464360793</v>
      </c>
      <c r="E39" s="5">
        <v>4.2999999999999997E-2</v>
      </c>
      <c r="F39" s="37">
        <f t="shared" si="4"/>
        <v>4355.7774111721392</v>
      </c>
      <c r="G39" s="144">
        <v>4.5999999999999999E-2</v>
      </c>
      <c r="H39" s="37">
        <f t="shared" si="0"/>
        <v>4547.4316172637136</v>
      </c>
      <c r="I39" s="5">
        <v>4.3999999999999997E-2</v>
      </c>
    </row>
    <row r="40" spans="1:9" x14ac:dyDescent="0.25">
      <c r="A40" s="7" t="s">
        <v>232</v>
      </c>
      <c r="B40" s="37">
        <v>5864.3275649400002</v>
      </c>
      <c r="C40" s="5">
        <v>4.9000000000000002E-2</v>
      </c>
      <c r="D40" s="37">
        <f t="shared" si="5"/>
        <v>6116.4936502324199</v>
      </c>
      <c r="E40" s="5">
        <v>4.2999999999999997E-2</v>
      </c>
      <c r="F40" s="37">
        <f t="shared" si="4"/>
        <v>6397.8523581431118</v>
      </c>
      <c r="G40" s="144">
        <v>4.5999999999999999E-2</v>
      </c>
      <c r="H40" s="37">
        <f t="shared" si="0"/>
        <v>6679.3578619014088</v>
      </c>
      <c r="I40" s="5">
        <v>4.3999999999999997E-2</v>
      </c>
    </row>
    <row r="41" spans="1:9" x14ac:dyDescent="0.25">
      <c r="A41" s="11" t="s">
        <v>233</v>
      </c>
      <c r="B41" s="37">
        <v>1134.1395967339254</v>
      </c>
      <c r="C41" s="5">
        <v>4.9000000000000002E-2</v>
      </c>
      <c r="D41" s="37">
        <f t="shared" si="5"/>
        <v>1182.9075993934841</v>
      </c>
      <c r="E41" s="5">
        <v>4.2999999999999997E-2</v>
      </c>
      <c r="F41" s="37">
        <f t="shared" si="4"/>
        <v>1237.3213489655845</v>
      </c>
      <c r="G41" s="144">
        <v>4.5999999999999999E-2</v>
      </c>
      <c r="H41" s="37">
        <f t="shared" si="0"/>
        <v>1291.7634883200703</v>
      </c>
      <c r="I41" s="5">
        <v>4.3999999999999997E-2</v>
      </c>
    </row>
    <row r="42" spans="1:9" x14ac:dyDescent="0.25">
      <c r="A42" s="7" t="s">
        <v>234</v>
      </c>
      <c r="B42" s="37">
        <v>8305.6194865799989</v>
      </c>
      <c r="C42" s="5">
        <v>4.9000000000000002E-2</v>
      </c>
      <c r="D42" s="37">
        <v>15000</v>
      </c>
      <c r="E42" s="5">
        <f>+(D42-B42)/B42</f>
        <v>0.80600616537232472</v>
      </c>
      <c r="F42" s="37">
        <f t="shared" si="4"/>
        <v>15690</v>
      </c>
      <c r="G42" s="144">
        <v>4.5999999999999999E-2</v>
      </c>
      <c r="H42" s="37">
        <f t="shared" si="0"/>
        <v>16380.36</v>
      </c>
      <c r="I42" s="5">
        <v>4.3999999999999997E-2</v>
      </c>
    </row>
    <row r="43" spans="1:9" x14ac:dyDescent="0.25">
      <c r="A43" s="7" t="s">
        <v>348</v>
      </c>
      <c r="B43" s="37">
        <v>7305.9923394899988</v>
      </c>
      <c r="C43" s="5">
        <v>4.9000000000000002E-2</v>
      </c>
      <c r="D43" s="37">
        <f t="shared" si="5"/>
        <v>7620.1500100880685</v>
      </c>
      <c r="E43" s="5">
        <v>4.2999999999999997E-2</v>
      </c>
      <c r="F43" s="37">
        <f t="shared" si="4"/>
        <v>7970.6769105521198</v>
      </c>
      <c r="G43" s="144">
        <v>4.5999999999999999E-2</v>
      </c>
      <c r="H43" s="37">
        <f t="shared" si="0"/>
        <v>8321.3866946164126</v>
      </c>
      <c r="I43" s="5">
        <v>4.3999999999999997E-2</v>
      </c>
    </row>
    <row r="44" spans="1:9" x14ac:dyDescent="0.25">
      <c r="A44" s="7" t="s">
        <v>235</v>
      </c>
      <c r="B44" s="37">
        <v>7305.9923394899988</v>
      </c>
      <c r="C44" s="5">
        <v>4.9000000000000002E-2</v>
      </c>
      <c r="D44" s="37">
        <f t="shared" si="5"/>
        <v>7620.1500100880685</v>
      </c>
      <c r="E44" s="5">
        <v>4.2999999999999997E-2</v>
      </c>
      <c r="F44" s="37">
        <f t="shared" si="4"/>
        <v>7970.6769105521198</v>
      </c>
      <c r="G44" s="144">
        <v>4.5999999999999999E-2</v>
      </c>
      <c r="H44" s="37">
        <f t="shared" si="0"/>
        <v>8321.3866946164126</v>
      </c>
      <c r="I44" s="5">
        <v>4.3999999999999997E-2</v>
      </c>
    </row>
    <row r="45" spans="1:9" x14ac:dyDescent="0.25">
      <c r="A45" s="7" t="s">
        <v>236</v>
      </c>
      <c r="B45" s="37">
        <v>111.8196096880252</v>
      </c>
      <c r="C45" s="5">
        <v>4.9000000000000002E-2</v>
      </c>
      <c r="D45" s="37">
        <f t="shared" si="5"/>
        <v>116.62785290461026</v>
      </c>
      <c r="E45" s="5">
        <v>4.2999999999999997E-2</v>
      </c>
      <c r="F45" s="37">
        <f t="shared" si="4"/>
        <v>121.99273413822235</v>
      </c>
      <c r="G45" s="144">
        <v>4.5999999999999999E-2</v>
      </c>
      <c r="H45" s="37">
        <f t="shared" si="0"/>
        <v>127.36041444030414</v>
      </c>
      <c r="I45" s="5">
        <v>4.3999999999999997E-2</v>
      </c>
    </row>
    <row r="46" spans="1:9" x14ac:dyDescent="0.25">
      <c r="A46" s="7" t="s">
        <v>349</v>
      </c>
      <c r="B46" s="37">
        <v>3106.40291325</v>
      </c>
      <c r="C46" s="5">
        <v>4.9000000000000002E-2</v>
      </c>
      <c r="D46" s="37">
        <f t="shared" si="5"/>
        <v>3239.9782385197495</v>
      </c>
      <c r="E46" s="5">
        <v>4.2999999999999997E-2</v>
      </c>
      <c r="F46" s="37">
        <f t="shared" si="4"/>
        <v>3389.0172374916583</v>
      </c>
      <c r="G46" s="144">
        <v>4.5999999999999999E-2</v>
      </c>
      <c r="H46" s="37">
        <f t="shared" si="0"/>
        <v>3538.1339959412912</v>
      </c>
      <c r="I46" s="5">
        <v>4.3999999999999997E-2</v>
      </c>
    </row>
    <row r="47" spans="1:9" x14ac:dyDescent="0.25">
      <c r="A47" s="34" t="s">
        <v>354</v>
      </c>
      <c r="B47" s="37">
        <v>5452.7878606499989</v>
      </c>
      <c r="C47" s="5">
        <v>4.9000000000000002E-2</v>
      </c>
      <c r="D47" s="37">
        <f t="shared" si="5"/>
        <v>5687.2577386579487</v>
      </c>
      <c r="E47" s="5">
        <v>4.2999999999999997E-2</v>
      </c>
      <c r="F47" s="37">
        <f t="shared" si="4"/>
        <v>5948.8715946362145</v>
      </c>
      <c r="G47" s="144">
        <v>4.5999999999999999E-2</v>
      </c>
      <c r="H47" s="37">
        <f t="shared" si="0"/>
        <v>6210.6219448002084</v>
      </c>
      <c r="I47" s="5">
        <v>4.3999999999999997E-2</v>
      </c>
    </row>
    <row r="48" spans="1:9" x14ac:dyDescent="0.25">
      <c r="A48" s="7" t="s">
        <v>350</v>
      </c>
      <c r="B48" s="37">
        <v>386.60894999999994</v>
      </c>
      <c r="C48" s="5">
        <v>4.9000000000000002E-2</v>
      </c>
      <c r="D48" s="37">
        <v>500</v>
      </c>
      <c r="E48" s="5">
        <f>+(D48-B48)/B48</f>
        <v>0.29329649507596778</v>
      </c>
      <c r="F48" s="37">
        <f t="shared" si="4"/>
        <v>523</v>
      </c>
      <c r="G48" s="144">
        <v>4.5999999999999999E-2</v>
      </c>
      <c r="H48" s="37">
        <f t="shared" si="0"/>
        <v>546.01200000000006</v>
      </c>
      <c r="I48" s="5">
        <v>4.3999999999999997E-2</v>
      </c>
    </row>
    <row r="49" spans="1:9" x14ac:dyDescent="0.25">
      <c r="A49" s="34" t="s">
        <v>353</v>
      </c>
      <c r="B49" s="37">
        <v>224.9678443638565</v>
      </c>
      <c r="C49" s="5">
        <v>4.9000000000000002E-2</v>
      </c>
      <c r="D49" s="37">
        <f t="shared" si="5"/>
        <v>234.64146167150233</v>
      </c>
      <c r="E49" s="5">
        <v>4.2999999999999997E-2</v>
      </c>
      <c r="F49" s="37">
        <f t="shared" si="4"/>
        <v>245.43496890839145</v>
      </c>
      <c r="G49" s="144">
        <v>4.5999999999999999E-2</v>
      </c>
      <c r="H49" s="37">
        <f t="shared" si="0"/>
        <v>256.2341075403607</v>
      </c>
      <c r="I49" s="5">
        <v>4.3999999999999997E-2</v>
      </c>
    </row>
    <row r="50" spans="1:9" x14ac:dyDescent="0.25">
      <c r="A50" s="34" t="s">
        <v>237</v>
      </c>
      <c r="B50" s="37">
        <v>311.15392892999995</v>
      </c>
      <c r="C50" s="5">
        <v>4.9000000000000002E-2</v>
      </c>
      <c r="D50" s="37">
        <f t="shared" si="5"/>
        <v>324.5335478739899</v>
      </c>
      <c r="E50" s="5">
        <v>4.2999999999999997E-2</v>
      </c>
      <c r="F50" s="37">
        <f t="shared" si="4"/>
        <v>339.46209107619347</v>
      </c>
      <c r="G50" s="144">
        <v>4.5999999999999999E-2</v>
      </c>
      <c r="H50" s="37">
        <f t="shared" si="0"/>
        <v>354.39842308354599</v>
      </c>
      <c r="I50" s="5">
        <v>4.3999999999999997E-2</v>
      </c>
    </row>
    <row r="51" spans="1:9" x14ac:dyDescent="0.25">
      <c r="A51" s="34" t="s">
        <v>238</v>
      </c>
      <c r="B51" s="37">
        <v>6049.7783552699993</v>
      </c>
      <c r="C51" s="5">
        <v>4.9000000000000002E-2</v>
      </c>
      <c r="D51" s="37">
        <v>15000</v>
      </c>
      <c r="E51" s="5">
        <f>+(D51-B51)/B51</f>
        <v>1.4794296781027372</v>
      </c>
      <c r="F51" s="37">
        <f t="shared" si="4"/>
        <v>15690</v>
      </c>
      <c r="G51" s="144">
        <v>4.5999999999999999E-2</v>
      </c>
      <c r="H51" s="37">
        <f t="shared" si="0"/>
        <v>16380.36</v>
      </c>
      <c r="I51" s="5">
        <v>4.3999999999999997E-2</v>
      </c>
    </row>
    <row r="52" spans="1:9" x14ac:dyDescent="0.25">
      <c r="A52" s="34" t="s">
        <v>239</v>
      </c>
      <c r="B52" s="37">
        <v>26.623114041372077</v>
      </c>
      <c r="C52" s="5">
        <v>4.9000000000000002E-2</v>
      </c>
      <c r="D52" s="37">
        <f t="shared" si="5"/>
        <v>27.767907945151073</v>
      </c>
      <c r="E52" s="5">
        <v>4.2999999999999997E-2</v>
      </c>
      <c r="F52" s="37">
        <f t="shared" si="4"/>
        <v>29.045231710628023</v>
      </c>
      <c r="G52" s="144">
        <v>4.5999999999999999E-2</v>
      </c>
      <c r="H52" s="37">
        <f t="shared" si="0"/>
        <v>30.323221905895657</v>
      </c>
      <c r="I52" s="5">
        <v>4.3999999999999997E-2</v>
      </c>
    </row>
    <row r="53" spans="1:9" x14ac:dyDescent="0.25">
      <c r="A53" s="34" t="s">
        <v>352</v>
      </c>
      <c r="B53" s="37">
        <v>266.23114041372077</v>
      </c>
      <c r="C53" s="5">
        <v>4.9000000000000002E-2</v>
      </c>
      <c r="D53" s="37">
        <f t="shared" si="5"/>
        <v>277.67907945151075</v>
      </c>
      <c r="E53" s="5">
        <v>4.2999999999999997E-2</v>
      </c>
      <c r="F53" s="37">
        <f t="shared" si="4"/>
        <v>290.45231710628025</v>
      </c>
      <c r="G53" s="144">
        <v>4.5999999999999999E-2</v>
      </c>
      <c r="H53" s="37">
        <f t="shared" si="0"/>
        <v>303.23221905895662</v>
      </c>
      <c r="I53" s="5">
        <v>4.3999999999999997E-2</v>
      </c>
    </row>
    <row r="54" spans="1:9" x14ac:dyDescent="0.25">
      <c r="A54" s="34" t="s">
        <v>240</v>
      </c>
      <c r="B54" s="37">
        <v>700.85600785338227</v>
      </c>
      <c r="C54" s="5">
        <v>4.9000000000000002E-2</v>
      </c>
      <c r="D54" s="37">
        <f t="shared" si="5"/>
        <v>730.99281619107762</v>
      </c>
      <c r="E54" s="5">
        <v>4.2999999999999997E-2</v>
      </c>
      <c r="F54" s="37">
        <f t="shared" si="4"/>
        <v>764.61848573586724</v>
      </c>
      <c r="G54" s="144">
        <v>4.5999999999999999E-2</v>
      </c>
      <c r="H54" s="37">
        <f t="shared" si="0"/>
        <v>798.26169910824547</v>
      </c>
      <c r="I54" s="5">
        <v>4.3999999999999997E-2</v>
      </c>
    </row>
    <row r="55" spans="1:9" x14ac:dyDescent="0.25">
      <c r="A55" s="34" t="s">
        <v>351</v>
      </c>
      <c r="B55" s="37">
        <v>35.138967534643655</v>
      </c>
      <c r="C55" s="5">
        <v>4.9000000000000002E-2</v>
      </c>
      <c r="D55" s="37">
        <v>50</v>
      </c>
      <c r="E55" s="5">
        <f>+(D55-B55)/B55</f>
        <v>0.42292171648767973</v>
      </c>
      <c r="F55" s="37">
        <f t="shared" si="4"/>
        <v>52.300000000000004</v>
      </c>
      <c r="G55" s="144">
        <v>4.5999999999999999E-2</v>
      </c>
      <c r="H55" s="37">
        <f t="shared" si="0"/>
        <v>54.601200000000006</v>
      </c>
      <c r="I55" s="5">
        <v>4.3999999999999997E-2</v>
      </c>
    </row>
    <row r="56" spans="1:9" x14ac:dyDescent="0.25">
      <c r="A56" s="34" t="s">
        <v>241</v>
      </c>
      <c r="B56" s="37">
        <v>4759.6974270299997</v>
      </c>
      <c r="C56" s="5">
        <v>4.9000000000000002E-2</v>
      </c>
      <c r="D56" s="37">
        <f t="shared" si="5"/>
        <v>4964.3644163922891</v>
      </c>
      <c r="E56" s="5">
        <v>4.2999999999999997E-2</v>
      </c>
      <c r="F56" s="37">
        <f t="shared" si="4"/>
        <v>5192.7251795463344</v>
      </c>
      <c r="G56" s="144">
        <v>4.5999999999999999E-2</v>
      </c>
      <c r="H56" s="37">
        <f t="shared" si="0"/>
        <v>5421.205087446373</v>
      </c>
      <c r="I56" s="5">
        <v>4.3999999999999997E-2</v>
      </c>
    </row>
    <row r="57" spans="1:9" x14ac:dyDescent="0.25">
      <c r="A57" s="34" t="s">
        <v>334</v>
      </c>
      <c r="B57" s="37">
        <v>5864</v>
      </c>
      <c r="C57" s="5">
        <v>4.9000000000000002E-2</v>
      </c>
      <c r="D57" s="37">
        <f t="shared" ref="D57" si="6">+B57*(1+E57)</f>
        <v>6116.1519999999991</v>
      </c>
      <c r="E57" s="5">
        <v>4.2999999999999997E-2</v>
      </c>
      <c r="F57" s="37">
        <f t="shared" ref="F57" si="7">+D57*(1+G57)</f>
        <v>6397.494991999999</v>
      </c>
      <c r="G57" s="144">
        <v>4.5999999999999999E-2</v>
      </c>
      <c r="H57" s="37">
        <f t="shared" ref="H57" si="8">+F57*(1+I57)</f>
        <v>6678.984771647999</v>
      </c>
      <c r="I57" s="5">
        <v>4.3999999999999997E-2</v>
      </c>
    </row>
    <row r="58" spans="1:9" x14ac:dyDescent="0.25">
      <c r="A58" s="34" t="s">
        <v>391</v>
      </c>
      <c r="B58" s="189"/>
      <c r="C58" s="190"/>
      <c r="D58" s="37">
        <v>500</v>
      </c>
      <c r="E58" s="5">
        <v>4.2999999999999997E-2</v>
      </c>
      <c r="F58" s="37">
        <f t="shared" ref="F58:F61" si="9">+D58*(1+G58)</f>
        <v>523</v>
      </c>
      <c r="G58" s="144">
        <v>4.5999999999999999E-2</v>
      </c>
      <c r="H58" s="37">
        <f t="shared" ref="H58:H61" si="10">+F58*(1+I58)</f>
        <v>546.01200000000006</v>
      </c>
      <c r="I58" s="5">
        <v>4.3999999999999997E-2</v>
      </c>
    </row>
    <row r="59" spans="1:9" x14ac:dyDescent="0.25">
      <c r="A59" s="34" t="s">
        <v>392</v>
      </c>
      <c r="B59" s="191"/>
      <c r="C59" s="192"/>
      <c r="D59" s="37">
        <v>250</v>
      </c>
      <c r="E59" s="5">
        <v>4.2999999999999997E-2</v>
      </c>
      <c r="F59" s="37">
        <f t="shared" si="9"/>
        <v>261.5</v>
      </c>
      <c r="G59" s="144">
        <v>4.5999999999999999E-2</v>
      </c>
      <c r="H59" s="37">
        <f t="shared" si="10"/>
        <v>273.00600000000003</v>
      </c>
      <c r="I59" s="5">
        <v>4.3999999999999997E-2</v>
      </c>
    </row>
    <row r="60" spans="1:9" x14ac:dyDescent="0.25">
      <c r="A60" s="34" t="s">
        <v>355</v>
      </c>
      <c r="B60" s="193"/>
      <c r="C60" s="194"/>
      <c r="D60" s="37">
        <v>4800</v>
      </c>
      <c r="E60" s="5">
        <v>4.2999999999999997E-2</v>
      </c>
      <c r="F60" s="37">
        <f t="shared" si="9"/>
        <v>5020.8</v>
      </c>
      <c r="G60" s="144">
        <v>4.5999999999999999E-2</v>
      </c>
      <c r="H60" s="37">
        <f t="shared" si="10"/>
        <v>5241.7152000000006</v>
      </c>
      <c r="I60" s="5">
        <v>4.3999999999999997E-2</v>
      </c>
    </row>
    <row r="61" spans="1:9" x14ac:dyDescent="0.25">
      <c r="A61" s="34" t="s">
        <v>333</v>
      </c>
      <c r="B61" s="37">
        <v>3806</v>
      </c>
      <c r="C61" s="5">
        <v>4.9000000000000002E-2</v>
      </c>
      <c r="D61" s="37">
        <f t="shared" ref="D61" si="11">+B61*(1+E61)</f>
        <v>3969.6579999999999</v>
      </c>
      <c r="E61" s="5">
        <v>4.2999999999999997E-2</v>
      </c>
      <c r="F61" s="37">
        <f t="shared" si="9"/>
        <v>4152.2622680000004</v>
      </c>
      <c r="G61" s="144">
        <v>4.5999999999999999E-2</v>
      </c>
      <c r="H61" s="37">
        <f t="shared" si="10"/>
        <v>4334.9618077920004</v>
      </c>
      <c r="I61" s="5">
        <v>4.3999999999999997E-2</v>
      </c>
    </row>
    <row r="62" spans="1:9" x14ac:dyDescent="0.25">
      <c r="A62" s="34"/>
      <c r="B62" s="37"/>
      <c r="C62" s="5"/>
      <c r="D62" s="37"/>
      <c r="E62" s="5"/>
      <c r="F62" s="37"/>
      <c r="G62" s="5"/>
      <c r="H62" s="37"/>
      <c r="I62" s="5"/>
    </row>
    <row r="63" spans="1:9" ht="15.6" x14ac:dyDescent="0.25">
      <c r="A63" s="148" t="s">
        <v>360</v>
      </c>
      <c r="B63" s="37"/>
      <c r="C63" s="5"/>
      <c r="D63" s="37"/>
      <c r="E63" s="5"/>
      <c r="F63" s="37"/>
      <c r="G63" s="5"/>
      <c r="H63" s="37"/>
      <c r="I63" s="5"/>
    </row>
    <row r="64" spans="1:9" x14ac:dyDescent="0.25">
      <c r="A64" s="34" t="s">
        <v>358</v>
      </c>
      <c r="B64" s="37">
        <v>1500</v>
      </c>
      <c r="C64" s="5">
        <v>4.9000000000000002E-2</v>
      </c>
      <c r="D64" s="37">
        <f>+B64*1.044</f>
        <v>1566</v>
      </c>
      <c r="E64" s="5">
        <v>4.2999999999999997E-2</v>
      </c>
      <c r="F64" s="37">
        <f>+D64*1.045</f>
        <v>1636.4699999999998</v>
      </c>
      <c r="G64" s="144">
        <v>4.5999999999999999E-2</v>
      </c>
      <c r="H64" s="37">
        <f>+F64*1.025</f>
        <v>1677.3817499999996</v>
      </c>
      <c r="I64" s="5">
        <v>4.3999999999999997E-2</v>
      </c>
    </row>
    <row r="65" spans="1:9" x14ac:dyDescent="0.25">
      <c r="A65" s="34" t="s">
        <v>359</v>
      </c>
      <c r="B65" s="37">
        <v>6000</v>
      </c>
      <c r="C65" s="5">
        <v>4.9000000000000002E-2</v>
      </c>
      <c r="D65" s="37">
        <f>+B65*1.044</f>
        <v>6264</v>
      </c>
      <c r="E65" s="5">
        <v>4.2999999999999997E-2</v>
      </c>
      <c r="F65" s="37">
        <f>+D65*1.045</f>
        <v>6545.8799999999992</v>
      </c>
      <c r="G65" s="144">
        <v>4.5999999999999999E-2</v>
      </c>
      <c r="H65" s="37">
        <f>+F65*1.025</f>
        <v>6709.5269999999982</v>
      </c>
      <c r="I65" s="5">
        <v>4.3999999999999997E-2</v>
      </c>
    </row>
    <row r="66" spans="1:9" s="39" customFormat="1" x14ac:dyDescent="0.25">
      <c r="A66" s="34"/>
      <c r="B66" s="37"/>
      <c r="C66" s="62"/>
      <c r="D66" s="37"/>
      <c r="E66" s="62"/>
      <c r="F66" s="37"/>
      <c r="G66" s="62"/>
      <c r="H66" s="37"/>
      <c r="I66" s="62"/>
    </row>
    <row r="67" spans="1:9" s="39" customFormat="1" ht="15.6" x14ac:dyDescent="0.25">
      <c r="A67" s="148" t="s">
        <v>242</v>
      </c>
      <c r="B67" s="37"/>
      <c r="C67" s="62"/>
      <c r="D67" s="37"/>
      <c r="E67" s="62"/>
      <c r="F67" s="37"/>
      <c r="G67" s="62"/>
      <c r="H67" s="37"/>
      <c r="I67" s="62"/>
    </row>
    <row r="68" spans="1:9" x14ac:dyDescent="0.25">
      <c r="A68" s="7" t="s">
        <v>243</v>
      </c>
      <c r="B68" s="37">
        <v>2241.6687329977913</v>
      </c>
      <c r="C68" s="5">
        <v>4.9000000000000002E-2</v>
      </c>
      <c r="D68" s="37">
        <f>+B68*(1+E68)</f>
        <v>2338.0604885166963</v>
      </c>
      <c r="E68" s="5">
        <v>4.2999999999999997E-2</v>
      </c>
      <c r="F68" s="37">
        <f>+D68*(1+G68)</f>
        <v>2445.6112709884646</v>
      </c>
      <c r="G68" s="144">
        <v>4.5999999999999999E-2</v>
      </c>
      <c r="H68" s="37">
        <f t="shared" si="0"/>
        <v>2553.2181669119573</v>
      </c>
      <c r="I68" s="5">
        <v>4.3999999999999997E-2</v>
      </c>
    </row>
    <row r="69" spans="1:9" x14ac:dyDescent="0.25">
      <c r="A69" s="7" t="s">
        <v>356</v>
      </c>
      <c r="B69" s="37">
        <v>5453</v>
      </c>
      <c r="C69" s="5">
        <v>4.9000000000000002E-2</v>
      </c>
      <c r="D69" s="37">
        <f>+B69*(1+E69)</f>
        <v>5687.4789999999994</v>
      </c>
      <c r="E69" s="5">
        <v>4.2999999999999997E-2</v>
      </c>
      <c r="F69" s="37">
        <f>+D69*(1+G69)</f>
        <v>5949.1030339999998</v>
      </c>
      <c r="G69" s="144">
        <v>4.5999999999999999E-2</v>
      </c>
      <c r="H69" s="37">
        <f t="shared" si="0"/>
        <v>6210.8635674959996</v>
      </c>
      <c r="I69" s="5">
        <v>4.3999999999999997E-2</v>
      </c>
    </row>
    <row r="70" spans="1:9" x14ac:dyDescent="0.25">
      <c r="A70" s="7" t="s">
        <v>393</v>
      </c>
      <c r="B70" s="37">
        <v>3866.0894999999996</v>
      </c>
      <c r="C70" s="5">
        <v>4.9000000000000002E-2</v>
      </c>
      <c r="D70" s="37">
        <v>5000</v>
      </c>
      <c r="E70" s="5">
        <f>+(D70-B70)/B70</f>
        <v>0.29329649507596772</v>
      </c>
      <c r="F70" s="37">
        <f>+D70*(1+G70)</f>
        <v>5230</v>
      </c>
      <c r="G70" s="144">
        <v>4.5999999999999999E-2</v>
      </c>
      <c r="H70" s="37">
        <f t="shared" si="0"/>
        <v>5460.12</v>
      </c>
      <c r="I70" s="5">
        <v>4.3999999999999997E-2</v>
      </c>
    </row>
    <row r="71" spans="1:9" x14ac:dyDescent="0.25">
      <c r="A71" s="7" t="s">
        <v>357</v>
      </c>
      <c r="B71" s="37">
        <v>2761.4924999999998</v>
      </c>
      <c r="C71" s="5">
        <v>4.9000000000000002E-2</v>
      </c>
      <c r="D71" s="37">
        <f>+B71*(1+E71)</f>
        <v>2880.2366774999996</v>
      </c>
      <c r="E71" s="5">
        <v>4.2999999999999997E-2</v>
      </c>
      <c r="F71" s="37">
        <f>+D71*(1+G71)</f>
        <v>3012.7275646649996</v>
      </c>
      <c r="G71" s="144">
        <v>4.5999999999999999E-2</v>
      </c>
      <c r="H71" s="37">
        <f t="shared" si="0"/>
        <v>3145.2875775102598</v>
      </c>
      <c r="I71" s="5">
        <v>4.3999999999999997E-2</v>
      </c>
    </row>
    <row r="72" spans="1:9" x14ac:dyDescent="0.25">
      <c r="A72" s="7" t="s">
        <v>329</v>
      </c>
      <c r="B72" s="37">
        <v>3600</v>
      </c>
      <c r="C72" s="5">
        <v>4.9000000000000002E-2</v>
      </c>
      <c r="D72" s="37">
        <v>5000</v>
      </c>
      <c r="E72" s="5">
        <f>+(D72-B72)/B72</f>
        <v>0.3888888888888889</v>
      </c>
      <c r="F72" s="37">
        <f t="shared" ref="F72:F74" si="12">+D72*(1+G72)</f>
        <v>5230</v>
      </c>
      <c r="G72" s="144">
        <v>4.5999999999999999E-2</v>
      </c>
      <c r="H72" s="37">
        <f t="shared" si="0"/>
        <v>5460.12</v>
      </c>
      <c r="I72" s="5">
        <v>4.3999999999999997E-2</v>
      </c>
    </row>
    <row r="73" spans="1:9" x14ac:dyDescent="0.25">
      <c r="A73" s="7" t="s">
        <v>330</v>
      </c>
      <c r="B73" s="37">
        <v>1200</v>
      </c>
      <c r="C73" s="5">
        <v>4.9000000000000002E-2</v>
      </c>
      <c r="D73" s="37">
        <f t="shared" ref="D73:D74" si="13">+B73*(1+E73)</f>
        <v>1251.5999999999999</v>
      </c>
      <c r="E73" s="5">
        <v>4.2999999999999997E-2</v>
      </c>
      <c r="F73" s="37">
        <f t="shared" si="12"/>
        <v>1309.1735999999999</v>
      </c>
      <c r="G73" s="144">
        <v>4.5999999999999999E-2</v>
      </c>
      <c r="H73" s="37">
        <f t="shared" si="0"/>
        <v>1366.7772384</v>
      </c>
      <c r="I73" s="5">
        <v>4.3999999999999997E-2</v>
      </c>
    </row>
    <row r="74" spans="1:9" x14ac:dyDescent="0.25">
      <c r="A74" s="7" t="s">
        <v>331</v>
      </c>
      <c r="B74" s="37">
        <v>2000</v>
      </c>
      <c r="C74" s="5">
        <v>4.9000000000000002E-2</v>
      </c>
      <c r="D74" s="37">
        <f t="shared" si="13"/>
        <v>2086</v>
      </c>
      <c r="E74" s="5">
        <v>4.2999999999999997E-2</v>
      </c>
      <c r="F74" s="37">
        <f t="shared" si="12"/>
        <v>2181.9560000000001</v>
      </c>
      <c r="G74" s="144">
        <v>4.5999999999999999E-2</v>
      </c>
      <c r="H74" s="37">
        <f t="shared" si="0"/>
        <v>2277.9620640000003</v>
      </c>
      <c r="I74" s="5">
        <v>4.3999999999999997E-2</v>
      </c>
    </row>
    <row r="75" spans="1:9" x14ac:dyDescent="0.25">
      <c r="A75" s="7" t="s">
        <v>338</v>
      </c>
      <c r="B75" s="37">
        <v>5453</v>
      </c>
      <c r="C75" s="5">
        <v>4.9000000000000002E-2</v>
      </c>
      <c r="D75" s="37">
        <f t="shared" ref="D75" si="14">+B75*(1+E75)</f>
        <v>5687.4789999999994</v>
      </c>
      <c r="E75" s="5">
        <v>4.2999999999999997E-2</v>
      </c>
      <c r="F75" s="37">
        <f t="shared" ref="F75" si="15">+D75*(1+G75)</f>
        <v>5949.1030339999998</v>
      </c>
      <c r="G75" s="144">
        <v>4.5999999999999999E-2</v>
      </c>
      <c r="H75" s="37">
        <f t="shared" ref="H75" si="16">+F75*(1+I75)</f>
        <v>6210.8635674959996</v>
      </c>
      <c r="I75" s="5">
        <v>4.3999999999999997E-2</v>
      </c>
    </row>
    <row r="76" spans="1:9" x14ac:dyDescent="0.25">
      <c r="A76" s="7" t="s">
        <v>395</v>
      </c>
      <c r="B76" s="189"/>
      <c r="C76" s="190"/>
      <c r="D76" s="37">
        <v>1500</v>
      </c>
      <c r="E76" s="5">
        <v>4.2999999999999997E-2</v>
      </c>
      <c r="F76" s="37">
        <f t="shared" ref="F76:F77" si="17">+D76*(1+G76)</f>
        <v>1569</v>
      </c>
      <c r="G76" s="144">
        <v>4.5999999999999999E-2</v>
      </c>
      <c r="H76" s="37">
        <f t="shared" ref="H76:H77" si="18">+F76*(1+I76)</f>
        <v>1638.0360000000001</v>
      </c>
      <c r="I76" s="5">
        <v>4.3999999999999997E-2</v>
      </c>
    </row>
    <row r="77" spans="1:9" x14ac:dyDescent="0.25">
      <c r="A77" s="7" t="s">
        <v>394</v>
      </c>
      <c r="B77" s="193"/>
      <c r="C77" s="194"/>
      <c r="D77" s="37">
        <v>3000</v>
      </c>
      <c r="E77" s="5">
        <v>4.2999999999999997E-2</v>
      </c>
      <c r="F77" s="37">
        <f t="shared" si="17"/>
        <v>3138</v>
      </c>
      <c r="G77" s="144">
        <v>4.5999999999999999E-2</v>
      </c>
      <c r="H77" s="37">
        <f t="shared" si="18"/>
        <v>3276.0720000000001</v>
      </c>
      <c r="I77" s="5">
        <v>4.3999999999999997E-2</v>
      </c>
    </row>
    <row r="78" spans="1:9" x14ac:dyDescent="0.25">
      <c r="A78" s="7"/>
      <c r="B78" s="37"/>
      <c r="C78" s="5"/>
      <c r="D78" s="37"/>
      <c r="E78" s="5"/>
      <c r="F78" s="37"/>
      <c r="G78" s="5"/>
      <c r="H78" s="37"/>
      <c r="I78" s="5"/>
    </row>
    <row r="79" spans="1:9" ht="15.6" x14ac:dyDescent="0.25">
      <c r="A79" s="8" t="s">
        <v>362</v>
      </c>
      <c r="B79" s="37"/>
      <c r="C79" s="5"/>
      <c r="D79" s="37"/>
      <c r="E79" s="5"/>
      <c r="F79" s="37"/>
      <c r="G79" s="5"/>
      <c r="H79" s="37"/>
      <c r="I79" s="5"/>
    </row>
    <row r="80" spans="1:9" s="39" customFormat="1" x14ac:dyDescent="0.25">
      <c r="A80" s="7" t="s">
        <v>396</v>
      </c>
      <c r="B80" s="195"/>
      <c r="C80" s="196"/>
      <c r="D80" s="37">
        <v>300</v>
      </c>
      <c r="E80" s="5">
        <v>4.2999999999999997E-2</v>
      </c>
      <c r="F80" s="37">
        <f t="shared" ref="F80" si="19">+D80*(1+G80)</f>
        <v>313.8</v>
      </c>
      <c r="G80" s="144">
        <v>4.5999999999999999E-2</v>
      </c>
      <c r="H80" s="37">
        <f t="shared" ref="H80" si="20">+F80*(1+I80)</f>
        <v>327.60720000000003</v>
      </c>
      <c r="I80" s="5">
        <v>4.3999999999999997E-2</v>
      </c>
    </row>
    <row r="81" spans="1:9" x14ac:dyDescent="0.25">
      <c r="A81" s="7"/>
      <c r="B81" s="37"/>
      <c r="C81" s="62"/>
      <c r="D81" s="37"/>
      <c r="E81" s="62"/>
      <c r="F81" s="37"/>
      <c r="G81" s="62"/>
      <c r="H81" s="37"/>
      <c r="I81" s="62"/>
    </row>
    <row r="82" spans="1:9" ht="15.6" x14ac:dyDescent="0.25">
      <c r="A82" s="148" t="s">
        <v>244</v>
      </c>
      <c r="B82" s="37"/>
      <c r="C82" s="62"/>
      <c r="D82" s="37"/>
      <c r="E82" s="62"/>
      <c r="F82" s="37"/>
      <c r="G82" s="62"/>
      <c r="H82" s="37"/>
      <c r="I82" s="62"/>
    </row>
    <row r="83" spans="1:9" ht="15.6" x14ac:dyDescent="0.25">
      <c r="A83" s="148"/>
      <c r="B83" s="37"/>
      <c r="C83" s="62"/>
      <c r="D83" s="37"/>
      <c r="E83" s="62"/>
      <c r="F83" s="37"/>
      <c r="G83" s="62"/>
      <c r="H83" s="37"/>
      <c r="I83" s="62"/>
    </row>
    <row r="84" spans="1:9" x14ac:dyDescent="0.25">
      <c r="A84" s="7" t="s">
        <v>245</v>
      </c>
      <c r="B84" s="37">
        <v>54.410356643488555</v>
      </c>
      <c r="C84" s="5">
        <v>4.9000000000000002E-2</v>
      </c>
      <c r="D84" s="37">
        <f t="shared" ref="D84:D89" si="21">+B84*(1+E84)</f>
        <v>56.750001979158561</v>
      </c>
      <c r="E84" s="5">
        <v>4.2999999999999997E-2</v>
      </c>
      <c r="F84" s="37">
        <f t="shared" ref="F84:F89" si="22">+D84*(1+G84)</f>
        <v>59.360502070199857</v>
      </c>
      <c r="G84" s="144">
        <v>4.5999999999999999E-2</v>
      </c>
      <c r="H84" s="37">
        <f t="shared" si="0"/>
        <v>61.972364161288652</v>
      </c>
      <c r="I84" s="5">
        <v>4.3999999999999997E-2</v>
      </c>
    </row>
    <row r="85" spans="1:9" x14ac:dyDescent="0.25">
      <c r="A85" s="7" t="s">
        <v>246</v>
      </c>
      <c r="B85" s="37">
        <v>54.410356643488555</v>
      </c>
      <c r="C85" s="5">
        <v>4.9000000000000002E-2</v>
      </c>
      <c r="D85" s="37">
        <f t="shared" si="21"/>
        <v>56.750001979158561</v>
      </c>
      <c r="E85" s="5">
        <v>4.2999999999999997E-2</v>
      </c>
      <c r="F85" s="37">
        <f t="shared" si="22"/>
        <v>59.360502070199857</v>
      </c>
      <c r="G85" s="144">
        <v>4.5999999999999999E-2</v>
      </c>
      <c r="H85" s="37">
        <f t="shared" si="0"/>
        <v>61.972364161288652</v>
      </c>
      <c r="I85" s="5">
        <v>4.3999999999999997E-2</v>
      </c>
    </row>
    <row r="86" spans="1:9" x14ac:dyDescent="0.25">
      <c r="A86" s="7" t="s">
        <v>247</v>
      </c>
      <c r="B86" s="37">
        <v>211.31464091773461</v>
      </c>
      <c r="C86" s="5">
        <v>4.9000000000000002E-2</v>
      </c>
      <c r="D86" s="37">
        <f t="shared" si="21"/>
        <v>220.40117047719718</v>
      </c>
      <c r="E86" s="5">
        <v>4.2999999999999997E-2</v>
      </c>
      <c r="F86" s="37">
        <f t="shared" si="22"/>
        <v>230.53962431914826</v>
      </c>
      <c r="G86" s="144">
        <v>4.5999999999999999E-2</v>
      </c>
      <c r="H86" s="37">
        <f t="shared" si="0"/>
        <v>240.68336778919078</v>
      </c>
      <c r="I86" s="5">
        <v>4.3999999999999997E-2</v>
      </c>
    </row>
    <row r="87" spans="1:9" x14ac:dyDescent="0.25">
      <c r="A87" s="7" t="s">
        <v>248</v>
      </c>
      <c r="B87" s="37">
        <v>54.410356643488555</v>
      </c>
      <c r="C87" s="5">
        <v>4.9000000000000002E-2</v>
      </c>
      <c r="D87" s="37">
        <f t="shared" si="21"/>
        <v>56.750001979158561</v>
      </c>
      <c r="E87" s="5">
        <v>4.2999999999999997E-2</v>
      </c>
      <c r="F87" s="37">
        <f t="shared" si="22"/>
        <v>59.360502070199857</v>
      </c>
      <c r="G87" s="144">
        <v>4.5999999999999999E-2</v>
      </c>
      <c r="H87" s="37">
        <f t="shared" si="0"/>
        <v>61.972364161288652</v>
      </c>
      <c r="I87" s="5">
        <v>4.3999999999999997E-2</v>
      </c>
    </row>
    <row r="88" spans="1:9" x14ac:dyDescent="0.25">
      <c r="A88" s="7" t="s">
        <v>249</v>
      </c>
      <c r="B88" s="37">
        <v>399.34671062058112</v>
      </c>
      <c r="C88" s="5">
        <v>4.9000000000000002E-2</v>
      </c>
      <c r="D88" s="37">
        <f t="shared" si="21"/>
        <v>416.51861917726609</v>
      </c>
      <c r="E88" s="5">
        <v>4.2999999999999997E-2</v>
      </c>
      <c r="F88" s="37">
        <f t="shared" si="22"/>
        <v>435.67847565942037</v>
      </c>
      <c r="G88" s="144">
        <v>4.5999999999999999E-2</v>
      </c>
      <c r="H88" s="37">
        <f t="shared" si="0"/>
        <v>454.84832858843487</v>
      </c>
      <c r="I88" s="5">
        <v>4.3999999999999997E-2</v>
      </c>
    </row>
    <row r="89" spans="1:9" x14ac:dyDescent="0.25">
      <c r="A89" s="7" t="s">
        <v>361</v>
      </c>
      <c r="B89" s="37">
        <v>266.23114041372077</v>
      </c>
      <c r="C89" s="5">
        <v>4.9000000000000002E-2</v>
      </c>
      <c r="D89" s="37">
        <f t="shared" si="21"/>
        <v>277.67907945151075</v>
      </c>
      <c r="E89" s="5">
        <v>4.2999999999999997E-2</v>
      </c>
      <c r="F89" s="37">
        <f t="shared" si="22"/>
        <v>290.45231710628025</v>
      </c>
      <c r="G89" s="144">
        <v>4.5999999999999999E-2</v>
      </c>
      <c r="H89" s="37">
        <f t="shared" si="0"/>
        <v>303.23221905895662</v>
      </c>
      <c r="I89" s="5">
        <v>4.3999999999999997E-2</v>
      </c>
    </row>
    <row r="90" spans="1:9" x14ac:dyDescent="0.25">
      <c r="A90" s="7"/>
      <c r="B90" s="37"/>
      <c r="C90" s="62"/>
      <c r="D90" s="37"/>
      <c r="E90" s="62"/>
      <c r="F90" s="37"/>
      <c r="G90" s="62"/>
      <c r="H90" s="37"/>
      <c r="I90" s="62"/>
    </row>
    <row r="91" spans="1:9" ht="15.6" x14ac:dyDescent="0.25">
      <c r="A91" s="148" t="s">
        <v>250</v>
      </c>
      <c r="B91" s="37"/>
      <c r="C91" s="62"/>
      <c r="D91" s="37"/>
      <c r="E91" s="62"/>
      <c r="F91" s="37"/>
      <c r="G91" s="62"/>
      <c r="H91" s="37"/>
      <c r="I91" s="62"/>
    </row>
    <row r="92" spans="1:9" ht="15.6" x14ac:dyDescent="0.25">
      <c r="A92" s="149" t="s">
        <v>251</v>
      </c>
      <c r="B92" s="37"/>
      <c r="C92" s="62"/>
      <c r="D92" s="37"/>
      <c r="E92" s="62"/>
      <c r="F92" s="37"/>
      <c r="G92" s="62"/>
      <c r="H92" s="37"/>
      <c r="I92" s="62"/>
    </row>
    <row r="93" spans="1:9" x14ac:dyDescent="0.25">
      <c r="A93" s="150" t="s">
        <v>252</v>
      </c>
      <c r="B93" s="37">
        <v>2530.7142624878397</v>
      </c>
      <c r="C93" s="5">
        <v>4.9000000000000002E-2</v>
      </c>
      <c r="D93" s="37">
        <f>+B93*(1+E93)</f>
        <v>2639.5349757748168</v>
      </c>
      <c r="E93" s="5">
        <v>4.2999999999999997E-2</v>
      </c>
      <c r="F93" s="37">
        <f>+D93*(1+G93)</f>
        <v>2760.9535846604585</v>
      </c>
      <c r="G93" s="144">
        <v>4.5999999999999999E-2</v>
      </c>
      <c r="H93" s="37">
        <f t="shared" si="0"/>
        <v>2882.4355423855191</v>
      </c>
      <c r="I93" s="5">
        <v>4.3999999999999997E-2</v>
      </c>
    </row>
    <row r="94" spans="1:9" x14ac:dyDescent="0.25">
      <c r="A94" s="150" t="s">
        <v>253</v>
      </c>
      <c r="B94" s="37">
        <v>1008.489633601404</v>
      </c>
      <c r="C94" s="5">
        <v>4.9000000000000002E-2</v>
      </c>
      <c r="D94" s="37">
        <f>+B94*(1+E94)</f>
        <v>1051.8546878462644</v>
      </c>
      <c r="E94" s="5">
        <v>4.2999999999999997E-2</v>
      </c>
      <c r="F94" s="37">
        <f>+D94*(1+G94)</f>
        <v>1100.2400034871926</v>
      </c>
      <c r="G94" s="144">
        <v>4.5999999999999999E-2</v>
      </c>
      <c r="H94" s="37">
        <f t="shared" si="0"/>
        <v>1148.6505636406291</v>
      </c>
      <c r="I94" s="5">
        <v>4.3999999999999997E-2</v>
      </c>
    </row>
    <row r="95" spans="1:9" ht="15.6" x14ac:dyDescent="0.25">
      <c r="A95" s="151" t="s">
        <v>254</v>
      </c>
      <c r="B95" s="37"/>
      <c r="C95" s="62"/>
      <c r="D95" s="37"/>
      <c r="E95" s="62"/>
      <c r="F95" s="37"/>
      <c r="G95" s="62"/>
      <c r="H95" s="37"/>
      <c r="I95" s="62"/>
    </row>
    <row r="96" spans="1:9" ht="15.6" x14ac:dyDescent="0.25">
      <c r="A96" s="152" t="s">
        <v>397</v>
      </c>
      <c r="B96" s="37"/>
      <c r="C96" s="62"/>
      <c r="D96" s="37"/>
      <c r="E96" s="62"/>
      <c r="F96" s="37"/>
      <c r="G96" s="62"/>
      <c r="H96" s="37"/>
      <c r="I96" s="62"/>
    </row>
    <row r="97" spans="1:9" x14ac:dyDescent="0.25">
      <c r="A97" s="153" t="s">
        <v>255</v>
      </c>
      <c r="B97" s="37">
        <v>33810.342546837535</v>
      </c>
      <c r="C97" s="5">
        <v>4.9000000000000002E-2</v>
      </c>
      <c r="D97" s="37">
        <f>+B97*(1+E97)</f>
        <v>35264.187276351549</v>
      </c>
      <c r="E97" s="5">
        <v>4.2999999999999997E-2</v>
      </c>
      <c r="F97" s="37">
        <f>+D97*(1+G97)</f>
        <v>36886.339891063719</v>
      </c>
      <c r="G97" s="144">
        <v>4.5999999999999999E-2</v>
      </c>
      <c r="H97" s="37">
        <f t="shared" ref="H97:H102" si="23">+F97*(1+I97)</f>
        <v>38509.338846270526</v>
      </c>
      <c r="I97" s="5">
        <v>4.3999999999999997E-2</v>
      </c>
    </row>
    <row r="98" spans="1:9" ht="15.6" x14ac:dyDescent="0.25">
      <c r="A98" s="154" t="s">
        <v>256</v>
      </c>
      <c r="B98" s="37">
        <v>16901.375202025036</v>
      </c>
      <c r="C98" s="5">
        <v>4.9000000000000002E-2</v>
      </c>
      <c r="D98" s="37">
        <f>+B98*(1+E98)</f>
        <v>17628.134335712111</v>
      </c>
      <c r="E98" s="5">
        <v>4.2999999999999997E-2</v>
      </c>
      <c r="F98" s="37">
        <f>+D98*(1+G98)</f>
        <v>18439.028515154871</v>
      </c>
      <c r="G98" s="144">
        <v>4.5999999999999999E-2</v>
      </c>
      <c r="H98" s="37">
        <f t="shared" si="23"/>
        <v>19250.345769821684</v>
      </c>
      <c r="I98" s="5">
        <v>4.3999999999999997E-2</v>
      </c>
    </row>
    <row r="99" spans="1:9" x14ac:dyDescent="0.25">
      <c r="A99" s="150" t="s">
        <v>257</v>
      </c>
      <c r="B99" s="37">
        <v>599.0200659308714</v>
      </c>
      <c r="C99" s="5">
        <v>4.9000000000000002E-2</v>
      </c>
      <c r="D99" s="37">
        <f>+B99*(1+E99)</f>
        <v>624.77792876589888</v>
      </c>
      <c r="E99" s="5">
        <v>4.2999999999999997E-2</v>
      </c>
      <c r="F99" s="37">
        <f>+D99*(1+G99)</f>
        <v>653.5177134891303</v>
      </c>
      <c r="G99" s="144">
        <v>4.5999999999999999E-2</v>
      </c>
      <c r="H99" s="37">
        <f t="shared" si="23"/>
        <v>682.27249288265205</v>
      </c>
      <c r="I99" s="5">
        <v>4.3999999999999997E-2</v>
      </c>
    </row>
    <row r="100" spans="1:9" x14ac:dyDescent="0.25">
      <c r="A100" s="150" t="s">
        <v>258</v>
      </c>
      <c r="B100" s="37"/>
      <c r="C100" s="62"/>
      <c r="D100" s="37"/>
      <c r="E100" s="62"/>
      <c r="F100" s="37"/>
      <c r="G100" s="62"/>
      <c r="H100" s="37"/>
      <c r="I100" s="62"/>
    </row>
    <row r="101" spans="1:9" ht="15.6" x14ac:dyDescent="0.25">
      <c r="A101" s="151"/>
      <c r="B101" s="37"/>
      <c r="C101" s="62"/>
      <c r="D101" s="37"/>
      <c r="E101" s="62"/>
      <c r="F101" s="37"/>
      <c r="G101" s="62"/>
      <c r="H101" s="37"/>
      <c r="I101" s="62"/>
    </row>
    <row r="102" spans="1:9" ht="15.6" x14ac:dyDescent="0.25">
      <c r="A102" s="152" t="s">
        <v>398</v>
      </c>
      <c r="B102" s="37">
        <v>1898.03569686588</v>
      </c>
      <c r="C102" s="5">
        <v>4.9000000000000002E-2</v>
      </c>
      <c r="D102" s="37">
        <f>+B102*(1+E102)</f>
        <v>1979.6512318311127</v>
      </c>
      <c r="E102" s="5">
        <v>4.2999999999999997E-2</v>
      </c>
      <c r="F102" s="37">
        <f>+D102*(1+G102)</f>
        <v>2070.7151884953441</v>
      </c>
      <c r="G102" s="144">
        <v>4.5999999999999999E-2</v>
      </c>
      <c r="H102" s="37">
        <f t="shared" si="23"/>
        <v>2161.8266567891392</v>
      </c>
      <c r="I102" s="5">
        <v>4.3999999999999997E-2</v>
      </c>
    </row>
    <row r="103" spans="1:9" ht="15.6" x14ac:dyDescent="0.25">
      <c r="A103" s="152" t="s">
        <v>259</v>
      </c>
      <c r="B103" s="37"/>
      <c r="C103" s="62"/>
      <c r="D103" s="37"/>
      <c r="E103" s="62"/>
      <c r="F103" s="37"/>
      <c r="G103" s="62"/>
      <c r="H103" s="37"/>
      <c r="I103" s="62"/>
    </row>
    <row r="104" spans="1:9" x14ac:dyDescent="0.25">
      <c r="A104" s="150" t="s">
        <v>260</v>
      </c>
      <c r="B104" s="37">
        <v>198.66106960529541</v>
      </c>
      <c r="C104" s="5">
        <v>4.9000000000000002E-2</v>
      </c>
      <c r="D104" s="37">
        <f>+B104*(1+E104)</f>
        <v>207.20349559832309</v>
      </c>
      <c r="E104" s="5">
        <v>4.2999999999999997E-2</v>
      </c>
      <c r="F104" s="37">
        <f>+D104*(1+G104)</f>
        <v>216.73485639584595</v>
      </c>
      <c r="G104" s="144">
        <v>4.5999999999999999E-2</v>
      </c>
      <c r="H104" s="37">
        <f>+F104*(1+I104)</f>
        <v>226.27119007726319</v>
      </c>
      <c r="I104" s="5">
        <v>4.3999999999999997E-2</v>
      </c>
    </row>
    <row r="105" spans="1:9" x14ac:dyDescent="0.25">
      <c r="A105" s="150" t="s">
        <v>261</v>
      </c>
      <c r="B105" s="37">
        <v>399.85285347307871</v>
      </c>
      <c r="C105" s="5">
        <v>4.9000000000000002E-2</v>
      </c>
      <c r="D105" s="37">
        <f>+B105*(1+E105)</f>
        <v>417.04652617242107</v>
      </c>
      <c r="E105" s="5">
        <v>4.2999999999999997E-2</v>
      </c>
      <c r="F105" s="37">
        <f>+D105*(1+G105)</f>
        <v>436.23066637635247</v>
      </c>
      <c r="G105" s="144">
        <v>4.5999999999999999E-2</v>
      </c>
      <c r="H105" s="37">
        <f t="shared" ref="H105:H165" si="24">+F105*(1+I105)</f>
        <v>455.42481569691199</v>
      </c>
      <c r="I105" s="5">
        <v>4.3999999999999997E-2</v>
      </c>
    </row>
    <row r="106" spans="1:9" x14ac:dyDescent="0.25">
      <c r="A106" s="34"/>
      <c r="B106" s="37"/>
      <c r="C106" s="62"/>
      <c r="D106" s="37"/>
      <c r="E106" s="62"/>
      <c r="F106" s="37"/>
      <c r="G106" s="62"/>
      <c r="H106" s="37"/>
      <c r="I106" s="62"/>
    </row>
    <row r="107" spans="1:9" ht="15.6" x14ac:dyDescent="0.25">
      <c r="A107" s="148" t="s">
        <v>262</v>
      </c>
      <c r="B107" s="37"/>
      <c r="C107" s="62"/>
      <c r="D107" s="37"/>
      <c r="E107" s="62"/>
      <c r="F107" s="37"/>
      <c r="G107" s="62"/>
      <c r="H107" s="37"/>
      <c r="I107" s="62"/>
    </row>
    <row r="108" spans="1:9" x14ac:dyDescent="0.25">
      <c r="A108" s="7" t="s">
        <v>263</v>
      </c>
      <c r="B108" s="37">
        <v>2025.8308979999997</v>
      </c>
      <c r="C108" s="5">
        <v>4.9000000000000002E-2</v>
      </c>
      <c r="D108" s="37">
        <f>+B108*(1+E108)</f>
        <v>2112.9416266139997</v>
      </c>
      <c r="E108" s="5">
        <v>4.2999999999999997E-2</v>
      </c>
      <c r="F108" s="37">
        <f>+D108*(1+G108)</f>
        <v>2210.1369414382439</v>
      </c>
      <c r="G108" s="144">
        <v>4.5999999999999999E-2</v>
      </c>
      <c r="H108" s="37">
        <f t="shared" si="24"/>
        <v>2307.3829668615267</v>
      </c>
      <c r="I108" s="5">
        <v>4.3999999999999997E-2</v>
      </c>
    </row>
    <row r="109" spans="1:9" x14ac:dyDescent="0.25">
      <c r="A109" s="7" t="s">
        <v>264</v>
      </c>
      <c r="B109" s="37"/>
      <c r="C109" s="62"/>
      <c r="D109" s="37"/>
      <c r="E109" s="62"/>
      <c r="F109" s="37"/>
      <c r="G109" s="62"/>
      <c r="H109" s="37"/>
      <c r="I109" s="62"/>
    </row>
    <row r="110" spans="1:9" x14ac:dyDescent="0.25">
      <c r="A110" s="7" t="s">
        <v>399</v>
      </c>
      <c r="B110" s="37">
        <v>983.97500760000003</v>
      </c>
      <c r="C110" s="5">
        <v>4.9000000000000002E-2</v>
      </c>
      <c r="D110" s="37">
        <f>+B110*(1+E110)</f>
        <v>1026.2859329267999</v>
      </c>
      <c r="E110" s="5">
        <v>4.2999999999999997E-2</v>
      </c>
      <c r="F110" s="37">
        <f>+D110*(1+G110)</f>
        <v>1073.4950858414327</v>
      </c>
      <c r="G110" s="144">
        <v>4.5999999999999999E-2</v>
      </c>
      <c r="H110" s="37">
        <f t="shared" si="24"/>
        <v>1120.7288696184557</v>
      </c>
      <c r="I110" s="5">
        <v>4.3999999999999997E-2</v>
      </c>
    </row>
    <row r="111" spans="1:9" x14ac:dyDescent="0.25">
      <c r="A111" s="7" t="s">
        <v>401</v>
      </c>
      <c r="B111" s="37"/>
      <c r="C111" s="62"/>
      <c r="D111" s="37"/>
      <c r="E111" s="62"/>
      <c r="F111" s="37"/>
      <c r="G111" s="62"/>
      <c r="H111" s="37"/>
      <c r="I111" s="62"/>
    </row>
    <row r="112" spans="1:9" x14ac:dyDescent="0.25">
      <c r="A112" s="7" t="s">
        <v>400</v>
      </c>
      <c r="B112" s="37"/>
      <c r="C112" s="62"/>
      <c r="D112" s="37"/>
      <c r="E112" s="62"/>
      <c r="F112" s="37"/>
      <c r="G112" s="62"/>
      <c r="H112" s="37"/>
      <c r="I112" s="62"/>
    </row>
    <row r="113" spans="1:9" x14ac:dyDescent="0.25">
      <c r="A113" s="7" t="s">
        <v>265</v>
      </c>
      <c r="B113" s="37">
        <v>602.9144</v>
      </c>
      <c r="C113" s="5">
        <v>4.9000000000000002E-2</v>
      </c>
      <c r="D113" s="37">
        <f>+B113*(1+E113)</f>
        <v>628.83971919999999</v>
      </c>
      <c r="E113" s="5">
        <v>4.2999999999999997E-2</v>
      </c>
      <c r="F113" s="37">
        <f>+D113*(1+G113)</f>
        <v>657.76634628320005</v>
      </c>
      <c r="G113" s="144">
        <v>4.5999999999999999E-2</v>
      </c>
      <c r="H113" s="37">
        <f t="shared" si="24"/>
        <v>686.70806551966086</v>
      </c>
      <c r="I113" s="5">
        <v>4.3999999999999997E-2</v>
      </c>
    </row>
    <row r="114" spans="1:9" ht="15.6" x14ac:dyDescent="0.25">
      <c r="A114" s="148" t="s">
        <v>266</v>
      </c>
      <c r="B114" s="37"/>
      <c r="C114" s="62"/>
      <c r="D114" s="37"/>
      <c r="E114" s="62"/>
      <c r="F114" s="37"/>
      <c r="G114" s="62"/>
      <c r="H114" s="37"/>
      <c r="I114" s="62"/>
    </row>
    <row r="115" spans="1:9" x14ac:dyDescent="0.25">
      <c r="A115" s="7" t="s">
        <v>267</v>
      </c>
      <c r="B115" s="37"/>
      <c r="C115" s="62"/>
      <c r="D115" s="37" t="s">
        <v>93</v>
      </c>
      <c r="E115" s="62"/>
      <c r="F115" s="37"/>
      <c r="G115" s="62"/>
      <c r="H115" s="37"/>
      <c r="I115" s="62"/>
    </row>
    <row r="116" spans="1:9" x14ac:dyDescent="0.25">
      <c r="A116" s="34"/>
      <c r="B116" s="37"/>
      <c r="C116" s="62"/>
      <c r="D116" s="37"/>
      <c r="E116" s="62"/>
      <c r="F116" s="37"/>
      <c r="G116" s="62"/>
      <c r="H116" s="37"/>
      <c r="I116" s="62"/>
    </row>
    <row r="117" spans="1:9" ht="15.6" x14ac:dyDescent="0.25">
      <c r="A117" s="148" t="s">
        <v>268</v>
      </c>
      <c r="B117" s="37"/>
      <c r="C117" s="62"/>
      <c r="D117" s="37"/>
      <c r="E117" s="62"/>
      <c r="F117" s="37"/>
      <c r="G117" s="62"/>
      <c r="H117" s="37"/>
      <c r="I117" s="62"/>
    </row>
    <row r="118" spans="1:9" x14ac:dyDescent="0.25">
      <c r="A118" s="7" t="s">
        <v>269</v>
      </c>
      <c r="B118" s="37">
        <v>949.24647791999996</v>
      </c>
      <c r="C118" s="5">
        <v>4.9000000000000002E-2</v>
      </c>
      <c r="D118" s="37">
        <f>+B118*(1+E118)</f>
        <v>990.06407647055994</v>
      </c>
      <c r="E118" s="5">
        <v>4.2999999999999997E-2</v>
      </c>
      <c r="F118" s="37">
        <f>+D118*(1+G118)</f>
        <v>1035.6070239882058</v>
      </c>
      <c r="G118" s="144">
        <v>4.5999999999999999E-2</v>
      </c>
      <c r="H118" s="37">
        <f t="shared" si="24"/>
        <v>1081.173733043687</v>
      </c>
      <c r="I118" s="5">
        <v>4.3999999999999997E-2</v>
      </c>
    </row>
    <row r="119" spans="1:9" x14ac:dyDescent="0.25">
      <c r="A119" s="7" t="s">
        <v>345</v>
      </c>
      <c r="B119" s="37">
        <v>106.50082435199998</v>
      </c>
      <c r="C119" s="5">
        <v>4.9000000000000002E-2</v>
      </c>
      <c r="D119" s="37">
        <f t="shared" ref="D119:D130" si="25">+B119*(1+E119)</f>
        <v>111.08035979913598</v>
      </c>
      <c r="E119" s="5">
        <v>4.2999999999999997E-2</v>
      </c>
      <c r="F119" s="37">
        <f t="shared" ref="F119:F130" si="26">+D119*(1+G119)</f>
        <v>116.19005634989624</v>
      </c>
      <c r="G119" s="144">
        <v>4.5999999999999999E-2</v>
      </c>
      <c r="H119" s="37">
        <f t="shared" si="24"/>
        <v>121.30241882929168</v>
      </c>
      <c r="I119" s="5">
        <v>4.3999999999999997E-2</v>
      </c>
    </row>
    <row r="120" spans="1:9" x14ac:dyDescent="0.25">
      <c r="A120" s="7" t="s">
        <v>270</v>
      </c>
      <c r="B120" s="37">
        <v>1748.0026605599999</v>
      </c>
      <c r="C120" s="5">
        <v>4.9000000000000002E-2</v>
      </c>
      <c r="D120" s="37">
        <f t="shared" si="25"/>
        <v>1823.1667749640797</v>
      </c>
      <c r="E120" s="5">
        <v>4.2999999999999997E-2</v>
      </c>
      <c r="F120" s="37">
        <f t="shared" si="26"/>
        <v>1907.0324466124273</v>
      </c>
      <c r="G120" s="144">
        <v>4.5999999999999999E-2</v>
      </c>
      <c r="H120" s="37">
        <f t="shared" si="24"/>
        <v>1990.9418742633741</v>
      </c>
      <c r="I120" s="5">
        <v>4.3999999999999997E-2</v>
      </c>
    </row>
    <row r="121" spans="1:9" x14ac:dyDescent="0.25">
      <c r="A121" s="7" t="s">
        <v>271</v>
      </c>
      <c r="B121" s="37">
        <v>2167.0602520319999</v>
      </c>
      <c r="C121" s="5">
        <v>4.9000000000000002E-2</v>
      </c>
      <c r="D121" s="37">
        <f t="shared" si="25"/>
        <v>2260.2438428693758</v>
      </c>
      <c r="E121" s="5">
        <v>4.2999999999999997E-2</v>
      </c>
      <c r="F121" s="37">
        <f t="shared" si="26"/>
        <v>2364.2150596413671</v>
      </c>
      <c r="G121" s="144">
        <v>4.5999999999999999E-2</v>
      </c>
      <c r="H121" s="37">
        <f t="shared" si="24"/>
        <v>2468.2405222655875</v>
      </c>
      <c r="I121" s="5">
        <v>4.3999999999999997E-2</v>
      </c>
    </row>
    <row r="122" spans="1:9" x14ac:dyDescent="0.25">
      <c r="A122" s="7" t="s">
        <v>272</v>
      </c>
      <c r="B122" s="37">
        <v>1150.6719500639999</v>
      </c>
      <c r="C122" s="5">
        <v>4.9000000000000002E-2</v>
      </c>
      <c r="D122" s="37">
        <f t="shared" si="25"/>
        <v>1200.1508439167519</v>
      </c>
      <c r="E122" s="5">
        <v>4.2999999999999997E-2</v>
      </c>
      <c r="F122" s="37">
        <f t="shared" si="26"/>
        <v>1255.3577827369224</v>
      </c>
      <c r="G122" s="144">
        <v>4.5999999999999999E-2</v>
      </c>
      <c r="H122" s="37">
        <f t="shared" si="24"/>
        <v>1310.5935251773471</v>
      </c>
      <c r="I122" s="5">
        <v>4.3999999999999997E-2</v>
      </c>
    </row>
    <row r="123" spans="1:9" x14ac:dyDescent="0.25">
      <c r="A123" s="7" t="s">
        <v>273</v>
      </c>
      <c r="B123" s="37">
        <v>2822.2718453279995</v>
      </c>
      <c r="C123" s="5">
        <v>4.9000000000000002E-2</v>
      </c>
      <c r="D123" s="37">
        <f t="shared" si="25"/>
        <v>2943.629534677103</v>
      </c>
      <c r="E123" s="5">
        <v>4.2999999999999997E-2</v>
      </c>
      <c r="F123" s="37">
        <f t="shared" si="26"/>
        <v>3079.03649327225</v>
      </c>
      <c r="G123" s="144">
        <v>4.5999999999999999E-2</v>
      </c>
      <c r="H123" s="37">
        <f t="shared" si="24"/>
        <v>3214.514098976229</v>
      </c>
      <c r="I123" s="5">
        <v>4.3999999999999997E-2</v>
      </c>
    </row>
    <row r="124" spans="1:9" x14ac:dyDescent="0.25">
      <c r="A124" s="7" t="s">
        <v>274</v>
      </c>
      <c r="B124" s="37">
        <v>11576.176559999998</v>
      </c>
      <c r="C124" s="5">
        <v>4.9000000000000002E-2</v>
      </c>
      <c r="D124" s="37">
        <f t="shared" si="25"/>
        <v>12073.952152079997</v>
      </c>
      <c r="E124" s="5">
        <v>4.2999999999999997E-2</v>
      </c>
      <c r="F124" s="37">
        <f t="shared" si="26"/>
        <v>12629.353951075678</v>
      </c>
      <c r="G124" s="144">
        <v>4.5999999999999999E-2</v>
      </c>
      <c r="H124" s="37">
        <f t="shared" si="24"/>
        <v>13185.045524923009</v>
      </c>
      <c r="I124" s="5">
        <v>4.3999999999999997E-2</v>
      </c>
    </row>
    <row r="125" spans="1:9" x14ac:dyDescent="0.25">
      <c r="A125" s="7" t="s">
        <v>344</v>
      </c>
      <c r="B125" s="37">
        <v>782.54953545599994</v>
      </c>
      <c r="C125" s="5">
        <v>4.9000000000000002E-2</v>
      </c>
      <c r="D125" s="37">
        <f t="shared" si="25"/>
        <v>816.19916548060792</v>
      </c>
      <c r="E125" s="5">
        <v>4.2999999999999997E-2</v>
      </c>
      <c r="F125" s="37">
        <f t="shared" si="26"/>
        <v>853.74432709271593</v>
      </c>
      <c r="G125" s="144">
        <v>4.5999999999999999E-2</v>
      </c>
      <c r="H125" s="37">
        <f t="shared" si="24"/>
        <v>891.30907748479547</v>
      </c>
      <c r="I125" s="5">
        <v>4.3999999999999997E-2</v>
      </c>
    </row>
    <row r="126" spans="1:9" x14ac:dyDescent="0.25">
      <c r="A126" s="7" t="s">
        <v>275</v>
      </c>
      <c r="B126" s="37">
        <v>86.821324199999992</v>
      </c>
      <c r="C126" s="5">
        <v>4.9000000000000002E-2</v>
      </c>
      <c r="D126" s="37">
        <f t="shared" si="25"/>
        <v>90.554641140599983</v>
      </c>
      <c r="E126" s="5">
        <v>4.2999999999999997E-2</v>
      </c>
      <c r="F126" s="37">
        <f t="shared" si="26"/>
        <v>94.72015463306758</v>
      </c>
      <c r="G126" s="144">
        <v>4.5999999999999999E-2</v>
      </c>
      <c r="H126" s="37">
        <f t="shared" si="24"/>
        <v>98.887841436922557</v>
      </c>
      <c r="I126" s="5">
        <v>4.3999999999999997E-2</v>
      </c>
    </row>
    <row r="127" spans="1:9" x14ac:dyDescent="0.25">
      <c r="A127" s="7" t="s">
        <v>276</v>
      </c>
      <c r="B127" s="37">
        <v>665.63015219999988</v>
      </c>
      <c r="C127" s="5">
        <v>4.9000000000000002E-2</v>
      </c>
      <c r="D127" s="37">
        <f t="shared" si="25"/>
        <v>694.2522487445998</v>
      </c>
      <c r="E127" s="5">
        <v>4.2999999999999997E-2</v>
      </c>
      <c r="F127" s="37">
        <f t="shared" si="26"/>
        <v>726.18785218685139</v>
      </c>
      <c r="G127" s="144">
        <v>4.5999999999999999E-2</v>
      </c>
      <c r="H127" s="37">
        <f t="shared" si="24"/>
        <v>758.14011768307284</v>
      </c>
      <c r="I127" s="5">
        <v>4.3999999999999997E-2</v>
      </c>
    </row>
    <row r="128" spans="1:9" x14ac:dyDescent="0.25">
      <c r="A128" s="7" t="s">
        <v>402</v>
      </c>
      <c r="B128" s="37">
        <v>1098.5791555439998</v>
      </c>
      <c r="C128" s="5">
        <v>4.9000000000000002E-2</v>
      </c>
      <c r="D128" s="37">
        <f t="shared" si="25"/>
        <v>1145.8180592323918</v>
      </c>
      <c r="E128" s="5">
        <v>4.2999999999999997E-2</v>
      </c>
      <c r="F128" s="37">
        <f t="shared" si="26"/>
        <v>1198.5256899570818</v>
      </c>
      <c r="G128" s="144">
        <v>4.5999999999999999E-2</v>
      </c>
      <c r="H128" s="37">
        <f t="shared" si="24"/>
        <v>1251.2608203151935</v>
      </c>
      <c r="I128" s="5">
        <v>4.3999999999999997E-2</v>
      </c>
    </row>
    <row r="129" spans="1:9" x14ac:dyDescent="0.25">
      <c r="A129" s="7" t="s">
        <v>403</v>
      </c>
      <c r="B129" s="37">
        <v>333.39388492799998</v>
      </c>
      <c r="C129" s="5">
        <v>4.9000000000000002E-2</v>
      </c>
      <c r="D129" s="37">
        <f t="shared" si="25"/>
        <v>347.72982197990393</v>
      </c>
      <c r="E129" s="5">
        <v>4.2999999999999997E-2</v>
      </c>
      <c r="F129" s="37">
        <f t="shared" si="26"/>
        <v>363.72539379097952</v>
      </c>
      <c r="G129" s="144">
        <v>4.5999999999999999E-2</v>
      </c>
      <c r="H129" s="37">
        <f t="shared" si="24"/>
        <v>379.72931111778263</v>
      </c>
      <c r="I129" s="5">
        <v>4.3999999999999997E-2</v>
      </c>
    </row>
    <row r="130" spans="1:9" x14ac:dyDescent="0.25">
      <c r="A130" s="7" t="s">
        <v>277</v>
      </c>
      <c r="B130" s="37">
        <v>5788.088279999999</v>
      </c>
      <c r="C130" s="5">
        <v>4.9000000000000002E-2</v>
      </c>
      <c r="D130" s="37">
        <f t="shared" si="25"/>
        <v>6036.9760760399986</v>
      </c>
      <c r="E130" s="5">
        <v>4.2999999999999997E-2</v>
      </c>
      <c r="F130" s="37">
        <f t="shared" si="26"/>
        <v>6314.6769755378391</v>
      </c>
      <c r="G130" s="144">
        <v>4.5999999999999999E-2</v>
      </c>
      <c r="H130" s="37">
        <f t="shared" si="24"/>
        <v>6592.5227624615045</v>
      </c>
      <c r="I130" s="5">
        <v>4.3999999999999997E-2</v>
      </c>
    </row>
    <row r="131" spans="1:9" x14ac:dyDescent="0.25">
      <c r="A131" s="7"/>
      <c r="B131" s="37"/>
      <c r="C131" s="62"/>
      <c r="D131" s="37"/>
      <c r="E131" s="62"/>
      <c r="F131" s="37"/>
      <c r="G131" s="62"/>
      <c r="H131" s="37"/>
      <c r="I131" s="62"/>
    </row>
    <row r="132" spans="1:9" ht="15.6" x14ac:dyDescent="0.25">
      <c r="A132" s="148" t="s">
        <v>278</v>
      </c>
      <c r="B132" s="37"/>
      <c r="C132" s="62"/>
      <c r="D132" s="37"/>
      <c r="E132" s="62"/>
      <c r="F132" s="37"/>
      <c r="G132" s="62"/>
      <c r="H132" s="37"/>
      <c r="I132" s="62"/>
    </row>
    <row r="133" spans="1:9" ht="15.6" x14ac:dyDescent="0.25">
      <c r="A133" s="149" t="s">
        <v>279</v>
      </c>
      <c r="B133" s="37"/>
      <c r="C133" s="62"/>
      <c r="D133" s="37"/>
      <c r="E133" s="62"/>
      <c r="F133" s="37"/>
      <c r="G133" s="62"/>
      <c r="H133" s="37"/>
      <c r="I133" s="62"/>
    </row>
    <row r="134" spans="1:9" x14ac:dyDescent="0.25">
      <c r="A134" s="7" t="s">
        <v>280</v>
      </c>
      <c r="B134" s="37">
        <v>98.697856237025746</v>
      </c>
      <c r="C134" s="5">
        <v>4.9000000000000002E-2</v>
      </c>
      <c r="D134" s="37">
        <f>+B134*(1+E134)</f>
        <v>102.94186405521785</v>
      </c>
      <c r="E134" s="5">
        <v>4.2999999999999997E-2</v>
      </c>
      <c r="F134" s="37">
        <f>+D134*(1+G134)</f>
        <v>107.67718980175788</v>
      </c>
      <c r="G134" s="144">
        <v>4.5999999999999999E-2</v>
      </c>
      <c r="H134" s="37">
        <f t="shared" si="24"/>
        <v>112.41498615303523</v>
      </c>
      <c r="I134" s="5">
        <v>4.3999999999999997E-2</v>
      </c>
    </row>
    <row r="135" spans="1:9" ht="15.6" x14ac:dyDescent="0.25">
      <c r="A135" s="149" t="s">
        <v>281</v>
      </c>
      <c r="B135" s="37"/>
      <c r="C135" s="62"/>
      <c r="D135" s="37"/>
      <c r="E135" s="62"/>
      <c r="F135" s="37"/>
      <c r="G135" s="62"/>
      <c r="H135" s="37"/>
      <c r="I135" s="62"/>
    </row>
    <row r="136" spans="1:9" x14ac:dyDescent="0.25">
      <c r="A136" s="7" t="s">
        <v>282</v>
      </c>
      <c r="B136" s="37">
        <v>202.45714099902716</v>
      </c>
      <c r="C136" s="5">
        <v>4.9000000000000002E-2</v>
      </c>
      <c r="D136" s="37">
        <f>+B136*(1+E136)</f>
        <v>211.16279806198531</v>
      </c>
      <c r="E136" s="5">
        <v>4.2999999999999997E-2</v>
      </c>
      <c r="F136" s="37">
        <f>+D136*(1+G136)</f>
        <v>220.87628677283664</v>
      </c>
      <c r="G136" s="144">
        <v>4.5999999999999999E-2</v>
      </c>
      <c r="H136" s="37">
        <f t="shared" si="24"/>
        <v>230.59484339084145</v>
      </c>
      <c r="I136" s="5">
        <v>4.3999999999999997E-2</v>
      </c>
    </row>
    <row r="137" spans="1:9" x14ac:dyDescent="0.25">
      <c r="A137" s="7" t="s">
        <v>280</v>
      </c>
      <c r="B137" s="37">
        <v>101.22857049951358</v>
      </c>
      <c r="C137" s="5">
        <v>4.9000000000000002E-2</v>
      </c>
      <c r="D137" s="37">
        <f>+B137*(1+E137)</f>
        <v>105.58139903099266</v>
      </c>
      <c r="E137" s="5">
        <v>4.2999999999999997E-2</v>
      </c>
      <c r="F137" s="37">
        <f>+D137*(1+G137)</f>
        <v>110.43814338641832</v>
      </c>
      <c r="G137" s="144">
        <v>4.5999999999999999E-2</v>
      </c>
      <c r="H137" s="37">
        <f t="shared" si="24"/>
        <v>115.29742169542072</v>
      </c>
      <c r="I137" s="5">
        <v>4.3999999999999997E-2</v>
      </c>
    </row>
    <row r="138" spans="1:9" ht="15.6" x14ac:dyDescent="0.25">
      <c r="A138" s="149" t="s">
        <v>283</v>
      </c>
      <c r="B138" s="37"/>
      <c r="C138" s="62"/>
      <c r="D138" s="37"/>
      <c r="E138" s="62"/>
      <c r="F138" s="37"/>
      <c r="G138" s="62"/>
      <c r="H138" s="37"/>
      <c r="I138" s="62"/>
    </row>
    <row r="139" spans="1:9" x14ac:dyDescent="0.25">
      <c r="A139" s="7" t="s">
        <v>280</v>
      </c>
      <c r="B139" s="37">
        <v>60.737142299708161</v>
      </c>
      <c r="C139" s="5">
        <v>4.9000000000000002E-2</v>
      </c>
      <c r="D139" s="37">
        <f>+B139*(1+E139)</f>
        <v>63.34883941859561</v>
      </c>
      <c r="E139" s="5">
        <v>4.2999999999999997E-2</v>
      </c>
      <c r="F139" s="37">
        <f>+D139*(1+G139)</f>
        <v>66.262886031851011</v>
      </c>
      <c r="G139" s="144">
        <v>4.5999999999999999E-2</v>
      </c>
      <c r="H139" s="37">
        <f t="shared" si="24"/>
        <v>69.178453017252451</v>
      </c>
      <c r="I139" s="5">
        <v>4.3999999999999997E-2</v>
      </c>
    </row>
    <row r="140" spans="1:9" ht="15.6" x14ac:dyDescent="0.25">
      <c r="A140" s="149" t="s">
        <v>284</v>
      </c>
      <c r="B140" s="37"/>
      <c r="C140" s="62"/>
      <c r="D140" s="37"/>
      <c r="E140" s="62"/>
      <c r="F140" s="37"/>
      <c r="G140" s="62"/>
      <c r="H140" s="37"/>
      <c r="I140" s="62"/>
    </row>
    <row r="141" spans="1:9" x14ac:dyDescent="0.25">
      <c r="A141" s="7" t="s">
        <v>282</v>
      </c>
      <c r="B141" s="37">
        <v>101.22857049951358</v>
      </c>
      <c r="C141" s="5">
        <v>4.9000000000000002E-2</v>
      </c>
      <c r="D141" s="37">
        <f>+B141*(1+E141)</f>
        <v>105.58139903099266</v>
      </c>
      <c r="E141" s="5">
        <v>4.2999999999999997E-2</v>
      </c>
      <c r="F141" s="37">
        <f>+D141*(1+G141)</f>
        <v>110.43814338641832</v>
      </c>
      <c r="G141" s="144">
        <v>4.5999999999999999E-2</v>
      </c>
      <c r="H141" s="37">
        <f t="shared" si="24"/>
        <v>115.29742169542072</v>
      </c>
      <c r="I141" s="5">
        <v>4.3999999999999997E-2</v>
      </c>
    </row>
    <row r="142" spans="1:9" x14ac:dyDescent="0.25">
      <c r="A142" s="7" t="s">
        <v>280</v>
      </c>
      <c r="B142" s="37">
        <v>60.737142299708161</v>
      </c>
      <c r="C142" s="5">
        <v>4.9000000000000002E-2</v>
      </c>
      <c r="D142" s="37">
        <f>+B142*(1+E142)</f>
        <v>63.34883941859561</v>
      </c>
      <c r="E142" s="5">
        <v>4.2999999999999997E-2</v>
      </c>
      <c r="F142" s="37">
        <f>+D142*(1+G142)</f>
        <v>66.262886031851011</v>
      </c>
      <c r="G142" s="144">
        <v>4.5999999999999999E-2</v>
      </c>
      <c r="H142" s="37">
        <f t="shared" si="24"/>
        <v>69.178453017252451</v>
      </c>
      <c r="I142" s="5">
        <v>4.3999999999999997E-2</v>
      </c>
    </row>
    <row r="143" spans="1:9" ht="15.6" x14ac:dyDescent="0.25">
      <c r="A143" s="149" t="s">
        <v>285</v>
      </c>
      <c r="B143" s="37"/>
      <c r="C143" s="5"/>
      <c r="D143" s="37"/>
      <c r="E143" s="5"/>
      <c r="F143" s="37"/>
      <c r="G143" s="5"/>
      <c r="H143" s="37"/>
      <c r="I143" s="5"/>
    </row>
    <row r="144" spans="1:9" x14ac:dyDescent="0.25">
      <c r="A144" s="7" t="s">
        <v>286</v>
      </c>
      <c r="B144" s="37"/>
      <c r="C144" s="62"/>
      <c r="D144" s="37"/>
      <c r="E144" s="62"/>
      <c r="F144" s="37"/>
      <c r="G144" s="62"/>
      <c r="H144" s="37"/>
      <c r="I144" s="62"/>
    </row>
    <row r="145" spans="1:9" ht="15.6" x14ac:dyDescent="0.25">
      <c r="A145" s="149" t="s">
        <v>287</v>
      </c>
      <c r="B145" s="37"/>
      <c r="C145" s="62"/>
      <c r="D145" s="37"/>
      <c r="E145" s="62"/>
      <c r="F145" s="37"/>
      <c r="G145" s="62"/>
      <c r="H145" s="37"/>
      <c r="I145" s="62"/>
    </row>
    <row r="146" spans="1:9" x14ac:dyDescent="0.25">
      <c r="A146" s="7" t="s">
        <v>288</v>
      </c>
      <c r="B146" s="37">
        <v>4.0491428199805437</v>
      </c>
      <c r="C146" s="5">
        <v>4.9000000000000002E-2</v>
      </c>
      <c r="D146" s="37">
        <f>+B146*(1+E146)</f>
        <v>4.2232559612397065</v>
      </c>
      <c r="E146" s="5">
        <v>4.2999999999999997E-2</v>
      </c>
      <c r="F146" s="37">
        <f>+D146*(1+G146)</f>
        <v>4.4175257354567332</v>
      </c>
      <c r="G146" s="144">
        <v>4.5999999999999999E-2</v>
      </c>
      <c r="H146" s="37">
        <f t="shared" si="24"/>
        <v>4.6118968678168297</v>
      </c>
      <c r="I146" s="5">
        <v>4.3999999999999997E-2</v>
      </c>
    </row>
    <row r="147" spans="1:9" ht="15.6" x14ac:dyDescent="0.25">
      <c r="A147" s="8" t="s">
        <v>289</v>
      </c>
      <c r="B147" s="37"/>
      <c r="C147" s="62"/>
      <c r="D147" s="37"/>
      <c r="E147" s="62"/>
      <c r="F147" s="37"/>
      <c r="G147" s="62"/>
      <c r="H147" s="37"/>
      <c r="I147" s="62"/>
    </row>
    <row r="148" spans="1:9" ht="15.6" x14ac:dyDescent="0.25">
      <c r="A148" s="148" t="s">
        <v>290</v>
      </c>
      <c r="B148" s="37"/>
      <c r="C148" s="62"/>
      <c r="D148" s="37"/>
      <c r="E148" s="62"/>
      <c r="F148" s="37"/>
      <c r="G148" s="62"/>
      <c r="H148" s="37"/>
      <c r="I148" s="62"/>
    </row>
    <row r="149" spans="1:9" x14ac:dyDescent="0.25">
      <c r="A149" s="188">
        <v>9.2499999999999999E-2</v>
      </c>
      <c r="B149" s="37"/>
      <c r="C149" s="62"/>
      <c r="D149" s="37"/>
      <c r="E149" s="62"/>
      <c r="F149" s="37"/>
      <c r="G149" s="62"/>
      <c r="H149" s="37"/>
      <c r="I149" s="62"/>
    </row>
    <row r="150" spans="1:9" x14ac:dyDescent="0.25">
      <c r="A150" s="34"/>
      <c r="B150" s="37"/>
      <c r="C150" s="62"/>
      <c r="D150" s="37"/>
      <c r="E150" s="62"/>
      <c r="F150" s="37"/>
      <c r="G150" s="62"/>
      <c r="H150" s="37"/>
      <c r="I150" s="62"/>
    </row>
    <row r="151" spans="1:9" ht="15.6" x14ac:dyDescent="0.25">
      <c r="A151" s="148" t="s">
        <v>291</v>
      </c>
      <c r="B151" s="37"/>
      <c r="C151" s="62"/>
      <c r="D151" s="37"/>
      <c r="E151" s="62"/>
      <c r="F151" s="37"/>
      <c r="G151" s="62"/>
      <c r="H151" s="37"/>
      <c r="I151" s="62"/>
    </row>
    <row r="152" spans="1:9" x14ac:dyDescent="0.25">
      <c r="A152" s="7" t="s">
        <v>292</v>
      </c>
      <c r="B152" s="37">
        <v>7.5921427874635201</v>
      </c>
      <c r="C152" s="5">
        <v>4.9000000000000002E-2</v>
      </c>
      <c r="D152" s="37">
        <f>+B152*(1+E152)</f>
        <v>7.9186049273244512</v>
      </c>
      <c r="E152" s="5">
        <v>4.2999999999999997E-2</v>
      </c>
      <c r="F152" s="37">
        <f>+D152*(1+G152)</f>
        <v>8.2828607539813763</v>
      </c>
      <c r="G152" s="144">
        <v>4.5999999999999999E-2</v>
      </c>
      <c r="H152" s="37">
        <f t="shared" si="24"/>
        <v>8.6473066271565564</v>
      </c>
      <c r="I152" s="5">
        <v>4.3999999999999997E-2</v>
      </c>
    </row>
    <row r="153" spans="1:9" x14ac:dyDescent="0.25">
      <c r="A153" s="7" t="s">
        <v>293</v>
      </c>
      <c r="B153" s="37">
        <v>1.89803569686588</v>
      </c>
      <c r="C153" s="5">
        <v>4.9000000000000002E-2</v>
      </c>
      <c r="D153" s="37">
        <f>+B153*(1+E153)</f>
        <v>1.9796512318311128</v>
      </c>
      <c r="E153" s="5">
        <v>4.2999999999999997E-2</v>
      </c>
      <c r="F153" s="37">
        <f>+D153*(1+G153)</f>
        <v>2.0707151884953441</v>
      </c>
      <c r="G153" s="144">
        <v>4.5999999999999999E-2</v>
      </c>
      <c r="H153" s="37">
        <f t="shared" si="24"/>
        <v>2.1618266567891391</v>
      </c>
      <c r="I153" s="5">
        <v>4.3999999999999997E-2</v>
      </c>
    </row>
    <row r="154" spans="1:9" x14ac:dyDescent="0.25">
      <c r="A154" s="7" t="s">
        <v>294</v>
      </c>
      <c r="B154" s="37"/>
      <c r="C154" s="62"/>
      <c r="D154" s="37"/>
      <c r="E154" s="62"/>
      <c r="F154" s="37"/>
      <c r="G154" s="62"/>
      <c r="H154" s="37"/>
      <c r="I154" s="62"/>
    </row>
    <row r="155" spans="1:9" ht="15.6" x14ac:dyDescent="0.25">
      <c r="A155" s="148" t="s">
        <v>295</v>
      </c>
      <c r="B155" s="37"/>
      <c r="C155" s="62"/>
      <c r="D155" s="37"/>
      <c r="E155" s="62"/>
      <c r="F155" s="37"/>
      <c r="G155" s="62"/>
      <c r="H155" s="37"/>
      <c r="I155" s="62"/>
    </row>
    <row r="156" spans="1:9" x14ac:dyDescent="0.25">
      <c r="A156" s="7" t="s">
        <v>296</v>
      </c>
      <c r="B156" s="37">
        <v>5.3271535225369027</v>
      </c>
      <c r="C156" s="5">
        <v>4.9000000000000002E-2</v>
      </c>
      <c r="D156" s="37">
        <f>+B156*(1+E156)</f>
        <v>5.5562211240059893</v>
      </c>
      <c r="E156" s="5">
        <v>4.2999999999999997E-2</v>
      </c>
      <c r="F156" s="37">
        <f>+D156*(1+G156)</f>
        <v>5.8118072957102651</v>
      </c>
      <c r="G156" s="144">
        <v>4.5999999999999999E-2</v>
      </c>
      <c r="H156" s="37">
        <f t="shared" si="24"/>
        <v>6.0675268167215171</v>
      </c>
      <c r="I156" s="5">
        <v>4.3999999999999997E-2</v>
      </c>
    </row>
    <row r="157" spans="1:9" x14ac:dyDescent="0.25">
      <c r="A157" s="7" t="s">
        <v>297</v>
      </c>
      <c r="B157" s="37">
        <v>164.49642706170957</v>
      </c>
      <c r="C157" s="5">
        <v>4.9000000000000002E-2</v>
      </c>
      <c r="D157" s="37">
        <f>+B157*(1+E157)</f>
        <v>171.56977342536308</v>
      </c>
      <c r="E157" s="5">
        <v>4.2999999999999997E-2</v>
      </c>
      <c r="F157" s="37">
        <f>+D157*(1+G157)</f>
        <v>179.4619830029298</v>
      </c>
      <c r="G157" s="144">
        <v>4.5999999999999999E-2</v>
      </c>
      <c r="H157" s="37">
        <f t="shared" si="24"/>
        <v>187.35831025505871</v>
      </c>
      <c r="I157" s="5">
        <v>4.3999999999999997E-2</v>
      </c>
    </row>
    <row r="158" spans="1:9" x14ac:dyDescent="0.25">
      <c r="A158" s="7" t="s">
        <v>298</v>
      </c>
      <c r="B158" s="37">
        <v>193.59964108031974</v>
      </c>
      <c r="C158" s="5">
        <v>4.9000000000000002E-2</v>
      </c>
      <c r="D158" s="37">
        <f>+B158*(1+E158)</f>
        <v>201.92442564677347</v>
      </c>
      <c r="E158" s="5">
        <v>4.2999999999999997E-2</v>
      </c>
      <c r="F158" s="37">
        <f>+D158*(1+G158)</f>
        <v>211.21294922652507</v>
      </c>
      <c r="G158" s="144">
        <v>4.5999999999999999E-2</v>
      </c>
      <c r="H158" s="37">
        <f t="shared" si="24"/>
        <v>220.50631899249217</v>
      </c>
      <c r="I158" s="5">
        <v>4.3999999999999997E-2</v>
      </c>
    </row>
    <row r="159" spans="1:9" x14ac:dyDescent="0.25">
      <c r="A159" s="34"/>
      <c r="B159" s="37"/>
      <c r="C159" s="62"/>
      <c r="D159" s="37"/>
      <c r="E159" s="62"/>
      <c r="F159" s="37"/>
      <c r="G159" s="62"/>
      <c r="H159" s="37"/>
      <c r="I159" s="62"/>
    </row>
    <row r="160" spans="1:9" ht="15.6" x14ac:dyDescent="0.25">
      <c r="A160" s="8"/>
      <c r="B160" s="37"/>
      <c r="C160" s="62"/>
      <c r="D160" s="37"/>
      <c r="E160" s="62"/>
      <c r="F160" s="37"/>
      <c r="G160" s="62"/>
      <c r="H160" s="37"/>
      <c r="I160" s="62"/>
    </row>
    <row r="161" spans="1:9" ht="15.6" x14ac:dyDescent="0.25">
      <c r="A161" s="148"/>
      <c r="B161" s="37"/>
      <c r="C161" s="62"/>
      <c r="D161" s="37"/>
      <c r="E161" s="62"/>
      <c r="F161" s="37"/>
      <c r="G161" s="62"/>
      <c r="H161" s="37"/>
      <c r="I161" s="62"/>
    </row>
    <row r="162" spans="1:9" x14ac:dyDescent="0.25">
      <c r="A162" s="7" t="s">
        <v>299</v>
      </c>
      <c r="B162" s="37">
        <v>546.39553363199991</v>
      </c>
      <c r="C162" s="5">
        <v>4.9000000000000002E-2</v>
      </c>
      <c r="D162" s="37">
        <f>+B162*(1+E162)</f>
        <v>569.89054157817588</v>
      </c>
      <c r="E162" s="5">
        <v>4.2999999999999997E-2</v>
      </c>
      <c r="F162" s="37">
        <f>+D162*(1+G162)</f>
        <v>596.10550649077197</v>
      </c>
      <c r="G162" s="144">
        <v>4.5999999999999999E-2</v>
      </c>
      <c r="H162" s="37">
        <f t="shared" si="24"/>
        <v>622.33414877636596</v>
      </c>
      <c r="I162" s="5">
        <v>4.3999999999999997E-2</v>
      </c>
    </row>
    <row r="163" spans="1:9" x14ac:dyDescent="0.25">
      <c r="A163" s="7" t="s">
        <v>300</v>
      </c>
      <c r="B163" s="37">
        <v>1848.715396632</v>
      </c>
      <c r="C163" s="5">
        <v>4.9000000000000002E-2</v>
      </c>
      <c r="D163" s="37">
        <f>+B163*(1+E163)</f>
        <v>1928.2101586871759</v>
      </c>
      <c r="E163" s="5">
        <v>4.2999999999999997E-2</v>
      </c>
      <c r="F163" s="37">
        <f>+D163*(1+G163)</f>
        <v>2016.9078259867861</v>
      </c>
      <c r="G163" s="144">
        <v>4.5999999999999999E-2</v>
      </c>
      <c r="H163" s="37">
        <f t="shared" si="24"/>
        <v>2105.6517703302047</v>
      </c>
      <c r="I163" s="5">
        <v>4.3999999999999997E-2</v>
      </c>
    </row>
    <row r="164" spans="1:9" x14ac:dyDescent="0.25">
      <c r="A164" s="7" t="s">
        <v>301</v>
      </c>
      <c r="B164" s="37">
        <v>1092.7910672639998</v>
      </c>
      <c r="C164" s="5">
        <v>4.9000000000000002E-2</v>
      </c>
      <c r="D164" s="37">
        <f>+B164*(1+E164)</f>
        <v>1139.7810831563518</v>
      </c>
      <c r="E164" s="5">
        <v>4.2999999999999997E-2</v>
      </c>
      <c r="F164" s="37">
        <f>+D164*(1+G164)</f>
        <v>1192.2110129815439</v>
      </c>
      <c r="G164" s="144">
        <v>4.5999999999999999E-2</v>
      </c>
      <c r="H164" s="37">
        <f t="shared" si="24"/>
        <v>1244.6682975527319</v>
      </c>
      <c r="I164" s="5">
        <v>4.3999999999999997E-2</v>
      </c>
    </row>
    <row r="165" spans="1:9" x14ac:dyDescent="0.25">
      <c r="A165" s="155" t="s">
        <v>302</v>
      </c>
      <c r="B165" s="143">
        <v>1343.994098616</v>
      </c>
      <c r="C165" s="144">
        <v>4.9000000000000002E-2</v>
      </c>
      <c r="D165" s="143">
        <f>+B165*(1+E165)</f>
        <v>1401.785844856488</v>
      </c>
      <c r="E165" s="5">
        <v>4.2999999999999997E-2</v>
      </c>
      <c r="F165" s="143">
        <f>+D165*(1+G165)</f>
        <v>1466.2679937198866</v>
      </c>
      <c r="G165" s="144">
        <v>4.5999999999999999E-2</v>
      </c>
      <c r="H165" s="143">
        <f t="shared" si="24"/>
        <v>1530.7837854435616</v>
      </c>
      <c r="I165" s="5">
        <v>4.3999999999999997E-2</v>
      </c>
    </row>
    <row r="166" spans="1:9" ht="15.6" x14ac:dyDescent="0.25">
      <c r="A166" s="156"/>
      <c r="B166" s="146"/>
      <c r="C166" s="147"/>
      <c r="D166" s="146"/>
      <c r="E166" s="147"/>
      <c r="F166" s="146"/>
      <c r="G166" s="147"/>
      <c r="H166" s="146"/>
      <c r="I166" s="147"/>
    </row>
    <row r="167" spans="1:9" x14ac:dyDescent="0.25">
      <c r="A167" s="157"/>
      <c r="B167" s="145"/>
      <c r="C167" s="76"/>
      <c r="D167" s="145"/>
      <c r="E167" s="76"/>
      <c r="F167" s="145"/>
      <c r="G167" s="76"/>
      <c r="H167" s="145"/>
      <c r="I167" s="76"/>
    </row>
  </sheetData>
  <mergeCells count="4">
    <mergeCell ref="B25:C30"/>
    <mergeCell ref="B58:C60"/>
    <mergeCell ref="B76:C77"/>
    <mergeCell ref="B80:C80"/>
  </mergeCells>
  <pageMargins left="0.7" right="0.7" top="0.75" bottom="0.75" header="0.3" footer="0.3"/>
  <pageSetup scale="60" fitToHeight="0" orientation="landscape" r:id="rId1"/>
  <rowBreaks count="1" manualBreakCount="1">
    <brk id="66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76F5C-5C1A-4602-83A1-A5BC6F6CE98E}">
  <sheetPr>
    <tabColor rgb="FF92D050"/>
  </sheetPr>
  <dimension ref="A1:F14"/>
  <sheetViews>
    <sheetView view="pageBreakPreview" zoomScaleNormal="100" zoomScaleSheetLayoutView="100" workbookViewId="0">
      <selection activeCell="D8" sqref="D8"/>
    </sheetView>
  </sheetViews>
  <sheetFormatPr defaultRowHeight="15" x14ac:dyDescent="0.25"/>
  <cols>
    <col min="1" max="1" width="6.44140625" style="1" customWidth="1"/>
    <col min="2" max="2" width="57.6640625" style="1" customWidth="1"/>
    <col min="3" max="6" width="15.44140625" style="98" customWidth="1"/>
    <col min="7" max="16384" width="8.88671875" style="1"/>
  </cols>
  <sheetData>
    <row r="1" spans="1:6" ht="15.6" x14ac:dyDescent="0.25">
      <c r="A1" s="94" t="s">
        <v>303</v>
      </c>
      <c r="B1" s="95" t="s">
        <v>304</v>
      </c>
      <c r="C1" s="96"/>
      <c r="D1" s="96"/>
      <c r="E1" s="97"/>
    </row>
    <row r="2" spans="1:6" ht="16.2" thickBot="1" x14ac:dyDescent="0.3">
      <c r="A2" s="224" t="s">
        <v>305</v>
      </c>
      <c r="B2" s="224"/>
      <c r="C2" s="224"/>
      <c r="D2" s="224"/>
      <c r="E2" s="224"/>
      <c r="F2" s="224"/>
    </row>
    <row r="3" spans="1:6" ht="46.5" customHeight="1" thickBot="1" x14ac:dyDescent="0.3">
      <c r="A3" s="112" t="s">
        <v>363</v>
      </c>
      <c r="B3" s="113" t="s">
        <v>306</v>
      </c>
      <c r="C3" s="114" t="s">
        <v>307</v>
      </c>
      <c r="D3" s="114" t="s">
        <v>308</v>
      </c>
      <c r="E3" s="114" t="s">
        <v>309</v>
      </c>
      <c r="F3" s="115" t="s">
        <v>310</v>
      </c>
    </row>
    <row r="4" spans="1:6" x14ac:dyDescent="0.25">
      <c r="A4" s="99">
        <v>1</v>
      </c>
      <c r="B4" s="100" t="s">
        <v>311</v>
      </c>
      <c r="C4" s="101">
        <v>200</v>
      </c>
      <c r="D4" s="101">
        <v>20</v>
      </c>
      <c r="E4" s="102">
        <f t="shared" ref="E4:E10" si="0">SUM((C4*0.5)+C4)</f>
        <v>300</v>
      </c>
      <c r="F4" s="103">
        <f t="shared" ref="F4:F11" si="1">SUM(C4*2)</f>
        <v>400</v>
      </c>
    </row>
    <row r="5" spans="1:6" x14ac:dyDescent="0.25">
      <c r="A5" s="104">
        <v>2</v>
      </c>
      <c r="B5" s="105" t="s">
        <v>312</v>
      </c>
      <c r="C5" s="106">
        <v>500</v>
      </c>
      <c r="D5" s="106">
        <v>50</v>
      </c>
      <c r="E5" s="107">
        <v>1000</v>
      </c>
      <c r="F5" s="108">
        <v>2000</v>
      </c>
    </row>
    <row r="6" spans="1:6" x14ac:dyDescent="0.25">
      <c r="A6" s="104">
        <v>3</v>
      </c>
      <c r="B6" s="105" t="s">
        <v>313</v>
      </c>
      <c r="C6" s="106">
        <v>2000</v>
      </c>
      <c r="D6" s="106">
        <v>100</v>
      </c>
      <c r="E6" s="107">
        <v>4000</v>
      </c>
      <c r="F6" s="108">
        <v>6000</v>
      </c>
    </row>
    <row r="7" spans="1:6" x14ac:dyDescent="0.25">
      <c r="A7" s="104">
        <v>4</v>
      </c>
      <c r="B7" s="105" t="s">
        <v>314</v>
      </c>
      <c r="C7" s="106">
        <v>5000</v>
      </c>
      <c r="D7" s="106">
        <v>300</v>
      </c>
      <c r="E7" s="107">
        <v>10000</v>
      </c>
      <c r="F7" s="108">
        <v>15000</v>
      </c>
    </row>
    <row r="8" spans="1:6" x14ac:dyDescent="0.25">
      <c r="A8" s="104">
        <v>5</v>
      </c>
      <c r="B8" s="105" t="s">
        <v>315</v>
      </c>
      <c r="C8" s="106">
        <v>10000</v>
      </c>
      <c r="D8" s="106">
        <v>1000</v>
      </c>
      <c r="E8" s="107">
        <f t="shared" si="0"/>
        <v>15000</v>
      </c>
      <c r="F8" s="108">
        <f t="shared" si="1"/>
        <v>20000</v>
      </c>
    </row>
    <row r="9" spans="1:6" x14ac:dyDescent="0.25">
      <c r="A9" s="104">
        <v>6</v>
      </c>
      <c r="B9" s="105" t="s">
        <v>316</v>
      </c>
      <c r="C9" s="106">
        <v>1000</v>
      </c>
      <c r="D9" s="106">
        <v>100</v>
      </c>
      <c r="E9" s="107">
        <f t="shared" si="0"/>
        <v>1500</v>
      </c>
      <c r="F9" s="108">
        <f t="shared" si="1"/>
        <v>2000</v>
      </c>
    </row>
    <row r="10" spans="1:6" x14ac:dyDescent="0.25">
      <c r="A10" s="104">
        <v>7</v>
      </c>
      <c r="B10" s="105" t="s">
        <v>317</v>
      </c>
      <c r="C10" s="106">
        <v>3000</v>
      </c>
      <c r="D10" s="106">
        <v>300</v>
      </c>
      <c r="E10" s="107">
        <f t="shared" si="0"/>
        <v>4500</v>
      </c>
      <c r="F10" s="108">
        <f t="shared" si="1"/>
        <v>6000</v>
      </c>
    </row>
    <row r="11" spans="1:6" x14ac:dyDescent="0.25">
      <c r="A11" s="104">
        <v>8</v>
      </c>
      <c r="B11" s="105" t="s">
        <v>318</v>
      </c>
      <c r="C11" s="106">
        <v>5000</v>
      </c>
      <c r="D11" s="106">
        <v>500</v>
      </c>
      <c r="E11" s="107">
        <f>SUM((C11*0.5)+C11)</f>
        <v>7500</v>
      </c>
      <c r="F11" s="108">
        <f t="shared" si="1"/>
        <v>10000</v>
      </c>
    </row>
    <row r="12" spans="1:6" ht="15.6" thickBot="1" x14ac:dyDescent="0.3">
      <c r="A12" s="109">
        <v>9</v>
      </c>
      <c r="B12" s="225" t="s">
        <v>364</v>
      </c>
      <c r="C12" s="226"/>
      <c r="D12" s="226"/>
      <c r="E12" s="226"/>
      <c r="F12" s="227"/>
    </row>
    <row r="13" spans="1:6" ht="15.6" x14ac:dyDescent="0.25">
      <c r="A13" s="94" t="s">
        <v>319</v>
      </c>
      <c r="B13" s="95" t="s">
        <v>320</v>
      </c>
      <c r="C13" s="96"/>
      <c r="D13" s="96"/>
      <c r="E13" s="97"/>
    </row>
    <row r="14" spans="1:6" x14ac:dyDescent="0.25">
      <c r="A14" s="110">
        <v>1</v>
      </c>
      <c r="B14" s="111" t="s">
        <v>321</v>
      </c>
      <c r="C14" s="96">
        <v>1000</v>
      </c>
      <c r="D14" s="96"/>
      <c r="E14" s="97"/>
    </row>
  </sheetData>
  <mergeCells count="2">
    <mergeCell ref="A2:F2"/>
    <mergeCell ref="B12:F12"/>
  </mergeCells>
  <pageMargins left="0.7" right="0.7" top="0.75" bottom="0.75" header="0.3" footer="0.3"/>
  <pageSetup scale="7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32A30-7C72-45CD-A983-3B1B50A55EDC}">
  <sheetPr>
    <tabColor rgb="FF92D050"/>
  </sheetPr>
  <dimension ref="A1:B24"/>
  <sheetViews>
    <sheetView view="pageBreakPreview" topLeftCell="A6" zoomScale="120" zoomScaleNormal="100" zoomScaleSheetLayoutView="120" workbookViewId="0">
      <selection activeCell="A8" sqref="A8"/>
    </sheetView>
  </sheetViews>
  <sheetFormatPr defaultRowHeight="15" x14ac:dyDescent="0.25"/>
  <cols>
    <col min="1" max="1" width="62" style="1" customWidth="1"/>
    <col min="2" max="2" width="25" style="1" customWidth="1"/>
    <col min="3" max="16384" width="8.88671875" style="1"/>
  </cols>
  <sheetData>
    <row r="1" spans="1:2" ht="15.6" x14ac:dyDescent="0.3">
      <c r="A1" s="2" t="s">
        <v>366</v>
      </c>
    </row>
    <row r="3" spans="1:2" ht="15.6" x14ac:dyDescent="0.3">
      <c r="A3" s="61" t="s">
        <v>324</v>
      </c>
      <c r="B3" s="61" t="s">
        <v>339</v>
      </c>
    </row>
    <row r="4" spans="1:2" x14ac:dyDescent="0.25">
      <c r="A4" s="57" t="s">
        <v>325</v>
      </c>
      <c r="B4" s="116">
        <v>6000</v>
      </c>
    </row>
    <row r="5" spans="1:2" x14ac:dyDescent="0.25">
      <c r="A5" s="57" t="s">
        <v>326</v>
      </c>
      <c r="B5" s="116"/>
    </row>
    <row r="6" spans="1:2" x14ac:dyDescent="0.25">
      <c r="A6" s="57" t="s">
        <v>325</v>
      </c>
      <c r="B6" s="116">
        <v>1500</v>
      </c>
    </row>
    <row r="7" spans="1:2" x14ac:dyDescent="0.25">
      <c r="A7" s="57" t="s">
        <v>327</v>
      </c>
      <c r="B7" s="57"/>
    </row>
    <row r="8" spans="1:2" x14ac:dyDescent="0.25">
      <c r="A8" s="57"/>
      <c r="B8" s="57"/>
    </row>
    <row r="9" spans="1:2" ht="15.6" x14ac:dyDescent="0.3">
      <c r="A9" s="61" t="s">
        <v>340</v>
      </c>
      <c r="B9" s="57"/>
    </row>
    <row r="10" spans="1:2" ht="15.6" x14ac:dyDescent="0.3">
      <c r="A10" s="61" t="s">
        <v>328</v>
      </c>
      <c r="B10" s="61" t="s">
        <v>341</v>
      </c>
    </row>
    <row r="11" spans="1:2" x14ac:dyDescent="0.25">
      <c r="A11" s="57" t="s">
        <v>329</v>
      </c>
      <c r="B11" s="116">
        <v>3600</v>
      </c>
    </row>
    <row r="12" spans="1:2" x14ac:dyDescent="0.25">
      <c r="A12" s="57" t="s">
        <v>330</v>
      </c>
      <c r="B12" s="116">
        <v>1200</v>
      </c>
    </row>
    <row r="13" spans="1:2" x14ac:dyDescent="0.25">
      <c r="A13" s="57" t="s">
        <v>331</v>
      </c>
      <c r="B13" s="116">
        <v>2000</v>
      </c>
    </row>
    <row r="14" spans="1:2" x14ac:dyDescent="0.25">
      <c r="A14" s="57"/>
      <c r="B14" s="57"/>
    </row>
    <row r="15" spans="1:2" ht="15.6" x14ac:dyDescent="0.3">
      <c r="A15" s="61" t="s">
        <v>365</v>
      </c>
      <c r="B15" s="57"/>
    </row>
    <row r="16" spans="1:2" ht="15.6" x14ac:dyDescent="0.3">
      <c r="A16" s="57" t="s">
        <v>332</v>
      </c>
      <c r="B16" s="61" t="s">
        <v>339</v>
      </c>
    </row>
    <row r="17" spans="1:2" x14ac:dyDescent="0.25">
      <c r="A17" s="57" t="s">
        <v>333</v>
      </c>
      <c r="B17" s="116">
        <v>3806.05</v>
      </c>
    </row>
    <row r="18" spans="1:2" x14ac:dyDescent="0.25">
      <c r="A18" s="57" t="s">
        <v>334</v>
      </c>
      <c r="B18" s="116">
        <v>5864.33</v>
      </c>
    </row>
    <row r="19" spans="1:2" x14ac:dyDescent="0.25">
      <c r="A19" s="57" t="s">
        <v>335</v>
      </c>
      <c r="B19" s="116">
        <v>10000</v>
      </c>
    </row>
    <row r="20" spans="1:2" x14ac:dyDescent="0.25">
      <c r="A20" s="57" t="s">
        <v>336</v>
      </c>
      <c r="B20" s="116">
        <v>3000</v>
      </c>
    </row>
    <row r="21" spans="1:2" x14ac:dyDescent="0.25">
      <c r="A21" s="57"/>
      <c r="B21" s="57"/>
    </row>
    <row r="22" spans="1:2" ht="15.6" x14ac:dyDescent="0.3">
      <c r="A22" s="61" t="s">
        <v>328</v>
      </c>
      <c r="B22" s="61" t="s">
        <v>341</v>
      </c>
    </row>
    <row r="23" spans="1:2" x14ac:dyDescent="0.25">
      <c r="A23" s="57" t="s">
        <v>337</v>
      </c>
      <c r="B23" s="116">
        <v>5452.79</v>
      </c>
    </row>
    <row r="24" spans="1:2" x14ac:dyDescent="0.25">
      <c r="A24" s="57" t="s">
        <v>338</v>
      </c>
      <c r="B24" s="116">
        <v>5452.79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6</vt:i4>
      </vt:variant>
    </vt:vector>
  </HeadingPairs>
  <TitlesOfParts>
    <vt:vector size="16" baseType="lpstr">
      <vt:lpstr>Cover</vt:lpstr>
      <vt:lpstr>Property Rates</vt:lpstr>
      <vt:lpstr>Electricity</vt:lpstr>
      <vt:lpstr>Refuse</vt:lpstr>
      <vt:lpstr>Municipal Property</vt:lpstr>
      <vt:lpstr>Outdoor and hoarding</vt:lpstr>
      <vt:lpstr>Business</vt:lpstr>
      <vt:lpstr>Sundry tariff</vt:lpstr>
      <vt:lpstr>Public Safety </vt:lpstr>
      <vt:lpstr>Planning</vt:lpstr>
      <vt:lpstr>Cover!Print_Area</vt:lpstr>
      <vt:lpstr>Electricity!Print_Area</vt:lpstr>
      <vt:lpstr>'Outdoor and hoarding'!Print_Area</vt:lpstr>
      <vt:lpstr>'Property Rates'!Print_Area</vt:lpstr>
      <vt:lpstr>Refuse!Print_Area</vt:lpstr>
      <vt:lpstr>'Sundry tariff'!Print_Area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Boitumelo Mohlamme</dc:creator>
  <cp:keywords/>
  <dc:description/>
  <cp:lastModifiedBy>Mary Maepa</cp:lastModifiedBy>
  <cp:revision/>
  <cp:lastPrinted>2025-05-26T18:52:45Z</cp:lastPrinted>
  <dcterms:created xsi:type="dcterms:W3CDTF">2015-03-16T16:17:47Z</dcterms:created>
  <dcterms:modified xsi:type="dcterms:W3CDTF">2026-09-15T14:34:35Z</dcterms:modified>
  <cp:category/>
  <cp:contentStatus/>
</cp:coreProperties>
</file>